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5605" windowHeight="14580" activeTab="2"/>
  </bookViews>
  <sheets>
    <sheet name="F-1-A" sheetId="1" r:id="rId1"/>
    <sheet name="F-1-B" sheetId="2" r:id="rId2"/>
    <sheet name="F-1-C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0" i="3" l="1"/>
  <c r="D27" i="3"/>
  <c r="V9" i="2"/>
  <c r="E28" i="2"/>
  <c r="E36" i="1"/>
  <c r="V25" i="1"/>
  <c r="V26" i="1"/>
  <c r="W26" i="1"/>
  <c r="W25" i="1"/>
  <c r="U13" i="3"/>
  <c r="U14" i="3"/>
  <c r="V9" i="1"/>
  <c r="V13" i="1"/>
  <c r="V12" i="1"/>
  <c r="V11" i="1"/>
  <c r="V10" i="1"/>
  <c r="U10" i="2"/>
  <c r="V15" i="1"/>
  <c r="V17" i="1"/>
  <c r="V19" i="1"/>
  <c r="V21" i="1"/>
  <c r="V23" i="1"/>
  <c r="V27" i="1"/>
  <c r="V29" i="1"/>
  <c r="V31" i="1"/>
  <c r="U23" i="2"/>
  <c r="U15" i="2"/>
  <c r="U21" i="2"/>
  <c r="U13" i="2"/>
  <c r="U9" i="2"/>
  <c r="U19" i="2"/>
  <c r="U11" i="2"/>
  <c r="U17" i="2"/>
  <c r="U11" i="3"/>
  <c r="U15" i="3"/>
  <c r="U17" i="3"/>
  <c r="U19" i="3"/>
  <c r="U21" i="3"/>
  <c r="U23" i="3"/>
  <c r="U10" i="3"/>
  <c r="U12" i="3"/>
  <c r="U20" i="3"/>
  <c r="U16" i="3"/>
  <c r="U22" i="3"/>
  <c r="U18" i="3"/>
  <c r="V30" i="1"/>
  <c r="V28" i="1"/>
  <c r="V24" i="1"/>
  <c r="V22" i="1"/>
  <c r="V20" i="1"/>
  <c r="V18" i="1"/>
  <c r="V16" i="1"/>
  <c r="V14" i="1"/>
  <c r="U24" i="2"/>
  <c r="U22" i="2"/>
  <c r="U20" i="2"/>
  <c r="U18" i="2"/>
  <c r="U16" i="2"/>
  <c r="U14" i="2"/>
  <c r="U12" i="2"/>
</calcChain>
</file>

<file path=xl/sharedStrings.xml><?xml version="1.0" encoding="utf-8"?>
<sst xmlns="http://schemas.openxmlformats.org/spreadsheetml/2006/main" count="250" uniqueCount="132">
  <si>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</si>
  <si>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</si>
  <si>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</si>
  <si>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</si>
  <si>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</si>
  <si>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</si>
  <si>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</si>
  <si>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</si>
  <si>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</si>
  <si>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</si>
  <si>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</si>
  <si>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</si>
  <si>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</si>
  <si>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</si>
  <si>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</si>
  <si>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</si>
  <si>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</si>
  <si>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</si>
  <si>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Алиев Эльдар</t>
  </si>
  <si>
    <t>КМС</t>
  </si>
  <si>
    <t>Цой Евгений</t>
  </si>
  <si>
    <t>МС</t>
  </si>
  <si>
    <t>Дремов Евгений</t>
  </si>
  <si>
    <t>Хорошев Алексей</t>
  </si>
  <si>
    <t>Дядечко Олег</t>
  </si>
  <si>
    <t>МСМК</t>
  </si>
  <si>
    <t>Хабибуллин Ринат</t>
  </si>
  <si>
    <t>Макаров Сергей</t>
  </si>
  <si>
    <t>ЗМС</t>
  </si>
  <si>
    <t>Евдокимов Алексей</t>
  </si>
  <si>
    <t>Хорошев Павел</t>
  </si>
  <si>
    <t>Сидоркин Антон</t>
  </si>
  <si>
    <t>Стариков Анатолий</t>
  </si>
  <si>
    <t>Буцневич Игорь</t>
  </si>
  <si>
    <t>Шмыгля Кирилл</t>
  </si>
  <si>
    <t>Ломов Николай</t>
  </si>
  <si>
    <t>Кох Владислав</t>
  </si>
  <si>
    <t>Шмыгля Максим</t>
  </si>
  <si>
    <t>Богачев Никита</t>
  </si>
  <si>
    <t>Вареник Дарья</t>
  </si>
  <si>
    <t>Мухамедьянов Искандер</t>
  </si>
  <si>
    <t>Поляев Валерий</t>
  </si>
  <si>
    <t>Тюрин Максим</t>
  </si>
  <si>
    <t>Кох Олег</t>
  </si>
  <si>
    <t>Тюрин Евгений</t>
  </si>
  <si>
    <t>4189А</t>
  </si>
  <si>
    <t>3610А</t>
  </si>
  <si>
    <t>0549А</t>
  </si>
  <si>
    <t>0268А</t>
  </si>
  <si>
    <t>625А</t>
  </si>
  <si>
    <t>0694.</t>
  </si>
  <si>
    <t>1814А</t>
  </si>
  <si>
    <t>0012А</t>
  </si>
  <si>
    <t>3599А</t>
  </si>
  <si>
    <t>4287А</t>
  </si>
  <si>
    <t>0274А</t>
  </si>
  <si>
    <t>4156А</t>
  </si>
  <si>
    <t>3673А</t>
  </si>
  <si>
    <t>4176А</t>
  </si>
  <si>
    <t>0924.</t>
  </si>
  <si>
    <t>1881А</t>
  </si>
  <si>
    <t>Московская область</t>
  </si>
  <si>
    <t>Пермский край</t>
  </si>
  <si>
    <t>Челябинская область</t>
  </si>
  <si>
    <t>Москва</t>
  </si>
  <si>
    <t>Самарская область</t>
  </si>
  <si>
    <t>Нижегородская область</t>
  </si>
  <si>
    <t>Марий Эл</t>
  </si>
  <si>
    <t>Ярославcкая область</t>
  </si>
  <si>
    <t>Башкортостан</t>
  </si>
  <si>
    <t>Татарстан</t>
  </si>
  <si>
    <t>17-18</t>
  </si>
  <si>
    <t xml:space="preserve">                  3-й этап Кубка России по авиамодельному спорту</t>
  </si>
  <si>
    <t>3-й этап Кубка России по авиамодельному спорту</t>
  </si>
  <si>
    <t xml:space="preserve">3-й этап Кубка России по авиамодельному спорту </t>
  </si>
  <si>
    <t>Егоров Александр</t>
  </si>
  <si>
    <t>Колмыков Владимир</t>
  </si>
  <si>
    <t>Ломов Павел</t>
  </si>
  <si>
    <t>Махмутов Ильнур</t>
  </si>
  <si>
    <t>Норин Сергей</t>
  </si>
  <si>
    <t>Пакулин Михаил</t>
  </si>
  <si>
    <t>Пустоселов Евгений</t>
  </si>
  <si>
    <t>Солодов Максим</t>
  </si>
  <si>
    <t>Рябов Владислав</t>
  </si>
  <si>
    <t>Усейнов Тимур</t>
  </si>
  <si>
    <t>Филипов Алексей</t>
  </si>
  <si>
    <t>Фролов Кирилл</t>
  </si>
  <si>
    <t>Новиков Александр</t>
  </si>
  <si>
    <t>Богданов Владислав</t>
  </si>
  <si>
    <t>4298А</t>
  </si>
  <si>
    <t>1799А</t>
  </si>
  <si>
    <t>0542А</t>
  </si>
  <si>
    <t>1796А</t>
  </si>
  <si>
    <t>3716А</t>
  </si>
  <si>
    <t>0735.</t>
  </si>
  <si>
    <t>3606А</t>
  </si>
  <si>
    <t>0414А</t>
  </si>
  <si>
    <t>617А</t>
  </si>
  <si>
    <t>Пензенская область</t>
  </si>
  <si>
    <t xml:space="preserve">Татарстан </t>
  </si>
  <si>
    <t>Санкт Петербург</t>
  </si>
  <si>
    <t>1-8</t>
  </si>
  <si>
    <t>Кузнецов Олег</t>
  </si>
  <si>
    <t>Муштуков Валентин</t>
  </si>
  <si>
    <t>Перчук Юрий</t>
  </si>
  <si>
    <t>Рёхин Николай</t>
  </si>
  <si>
    <t>Савухина Лариса</t>
  </si>
  <si>
    <t>Сокольцев Сергей</t>
  </si>
  <si>
    <t>Барабанов Владимир</t>
  </si>
  <si>
    <t>Некрасов Алексей</t>
  </si>
  <si>
    <t>Таланов Григорий</t>
  </si>
  <si>
    <t>Таланов Алексей</t>
  </si>
  <si>
    <t>Савухин Сергей</t>
  </si>
  <si>
    <t>Некрасов Степан</t>
  </si>
  <si>
    <t>Исаков Владислав</t>
  </si>
  <si>
    <t>Липатов Илья</t>
  </si>
  <si>
    <t>263А</t>
  </si>
  <si>
    <t>1546.</t>
  </si>
  <si>
    <t>RUS0166</t>
  </si>
  <si>
    <t>0546А</t>
  </si>
  <si>
    <t>3652А</t>
  </si>
  <si>
    <t>0047А</t>
  </si>
  <si>
    <t>1314.</t>
  </si>
  <si>
    <t>4412А</t>
  </si>
  <si>
    <t>0706А</t>
  </si>
  <si>
    <t>2083А</t>
  </si>
  <si>
    <t>3627А</t>
  </si>
  <si>
    <t>4247А</t>
  </si>
  <si>
    <t>Удмуртия</t>
  </si>
  <si>
    <t>Ивановская область</t>
  </si>
  <si>
    <t xml:space="preserve">Ульяновская область </t>
  </si>
  <si>
    <t>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</si>
</sst>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9" xfId="0" applyFont="1" applyFill="1" applyBorder="1"/>
    <xf numFmtId="0" fontId="1" fillId="0" borderId="9" xfId="0" applyFont="1" applyBorder="1"/>
    <xf numFmtId="0" fontId="1" fillId="0" borderId="6" xfId="0" applyFont="1" applyFill="1" applyBorder="1"/>
    <xf numFmtId="0" fontId="7" fillId="2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3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2" borderId="9" xfId="0" applyFont="1" applyFill="1" applyBorder="1"/>
    <xf numFmtId="0" fontId="10" fillId="0" borderId="9" xfId="0" applyFont="1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10" fillId="0" borderId="10" xfId="0" applyFont="1" applyFill="1" applyBorder="1" applyAlignment="1">
      <alignment horizontal="center" vertical="center"/>
    </xf>
    <xf numFmtId="164" fontId="0" fillId="0" borderId="9" xfId="0" applyNumberFormat="1" applyBorder="1"/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3" borderId="0" xfId="0" applyNumberFormat="1" applyFont="1" applyFill="1" applyBorder="1" applyAlignment="1">
      <alignment wrapText="1"/>
    </xf>
    <xf numFmtId="49" fontId="10" fillId="3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164" fontId="0" fillId="0" borderId="0" xfId="0" applyNumberFormat="1" applyBorder="1"/>
    <xf numFmtId="2" fontId="0" fillId="0" borderId="9" xfId="0" applyNumberFormat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wrapText="1"/>
    </xf>
    <xf numFmtId="164" fontId="10" fillId="3" borderId="9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164" fontId="0" fillId="0" borderId="0" xfId="0" applyNumberFormat="1"/>
    <xf numFmtId="0" fontId="1" fillId="3" borderId="10" xfId="0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15" fillId="0" borderId="9" xfId="0" applyFont="1" applyFill="1" applyBorder="1"/>
    <xf numFmtId="49" fontId="1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distributed" textRotation="90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distributed" textRotation="90" wrapText="1"/>
    </xf>
    <xf numFmtId="0" fontId="0" fillId="0" borderId="11" xfId="0" applyBorder="1" applyAlignment="1">
      <alignment horizontal="center" vertical="distributed" textRotation="90" wrapText="1"/>
    </xf>
    <xf numFmtId="0" fontId="0" fillId="0" borderId="8" xfId="0" applyBorder="1" applyAlignment="1">
      <alignment horizontal="center" vertical="distributed" textRotation="90" wrapText="1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9" xfId="0" applyFill="1" applyBorder="1"/>
    <xf numFmtId="0" fontId="0" fillId="0" borderId="9" xfId="0" applyFill="1" applyBorder="1"/>
    <xf numFmtId="0" fontId="0" fillId="0" borderId="8" xfId="0" applyFill="1" applyBorder="1"/>
    <xf numFmtId="0" fontId="0" fillId="3" borderId="8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/>
    </xf>
    <xf numFmtId="1" fontId="7" fillId="3" borderId="9" xfId="0" applyNumberFormat="1" applyFont="1" applyFill="1" applyBorder="1"/>
    <xf numFmtId="1" fontId="1" fillId="0" borderId="9" xfId="0" applyNumberFormat="1" applyFont="1" applyBorder="1"/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90" zoomScaleNormal="90" zoomScalePageLayoutView="90" workbookViewId="0">
      <selection activeCell="A9" sqref="A9:A31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7.28515625" customWidth="1"/>
    <col min="7" max="7" width="12.7109375" customWidth="1"/>
    <col min="8" max="17" width="4.28515625" customWidth="1"/>
    <col min="18" max="19" width="7.85546875" customWidth="1"/>
    <col min="20" max="20" width="13.710937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65"/>
      <c r="M1" s="65"/>
      <c r="N1" s="65"/>
      <c r="O1" s="65"/>
      <c r="P1" s="65"/>
      <c r="Q1" s="65"/>
      <c r="R1" s="65"/>
      <c r="S1" s="2"/>
      <c r="V1" s="62" t="s">
        <v>14</v>
      </c>
      <c r="W1" s="62" t="s">
        <v>15</v>
      </c>
    </row>
    <row r="2" spans="1:23" x14ac:dyDescent="0.25">
      <c r="L2" s="65"/>
      <c r="M2" s="65"/>
      <c r="N2" s="65"/>
      <c r="O2" s="65"/>
      <c r="P2" s="65"/>
      <c r="Q2" s="65"/>
      <c r="R2" s="65"/>
      <c r="S2" s="2"/>
      <c r="V2" s="62"/>
      <c r="W2" s="62"/>
    </row>
    <row r="3" spans="1:23" x14ac:dyDescent="0.25">
      <c r="L3" s="65"/>
      <c r="M3" s="65"/>
      <c r="N3" s="65"/>
      <c r="O3" s="65"/>
      <c r="P3" s="65"/>
      <c r="Q3" s="65"/>
      <c r="R3" s="65"/>
      <c r="S3" s="2"/>
      <c r="V3" s="62"/>
      <c r="W3" s="62"/>
    </row>
    <row r="4" spans="1:23" x14ac:dyDescent="0.25">
      <c r="L4" s="65"/>
      <c r="M4" s="65"/>
      <c r="N4" s="65"/>
      <c r="O4" s="65"/>
      <c r="P4" s="65"/>
      <c r="Q4" s="65"/>
      <c r="R4" s="65"/>
      <c r="S4" s="2"/>
      <c r="V4" s="62"/>
      <c r="W4" s="62"/>
    </row>
    <row r="5" spans="1:23" x14ac:dyDescent="0.2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15"/>
      <c r="V5" s="62"/>
      <c r="W5" s="62"/>
    </row>
    <row r="6" spans="1:23" x14ac:dyDescent="0.25">
      <c r="A6" s="64" t="s">
        <v>72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29"/>
      <c r="V6" s="62"/>
      <c r="W6" s="62"/>
    </row>
    <row r="7" spans="1:23" ht="15.75" customHeight="1" x14ac:dyDescent="0.25">
      <c r="A7" s="76" t="s">
        <v>13</v>
      </c>
      <c r="B7" s="68"/>
      <c r="C7" s="66" t="s">
        <v>1</v>
      </c>
      <c r="D7" s="66" t="s">
        <v>6</v>
      </c>
      <c r="E7" s="66" t="s">
        <v>2</v>
      </c>
      <c r="F7" s="66" t="s">
        <v>3</v>
      </c>
      <c r="G7" s="74" t="s">
        <v>8</v>
      </c>
      <c r="H7" s="78" t="s">
        <v>4</v>
      </c>
      <c r="I7" s="79"/>
      <c r="J7" s="79"/>
      <c r="K7" s="79"/>
      <c r="L7" s="79"/>
      <c r="M7" s="79"/>
      <c r="N7" s="79"/>
      <c r="O7" s="79"/>
      <c r="P7" s="79"/>
      <c r="Q7" s="79"/>
      <c r="R7" s="66" t="s">
        <v>5</v>
      </c>
      <c r="S7" s="66" t="s">
        <v>12</v>
      </c>
      <c r="T7" s="73" t="s">
        <v>9</v>
      </c>
      <c r="V7" s="62"/>
      <c r="W7" s="62"/>
    </row>
    <row r="8" spans="1:23" ht="15.75" customHeight="1" x14ac:dyDescent="0.25">
      <c r="A8" s="77"/>
      <c r="B8" s="69"/>
      <c r="C8" s="67"/>
      <c r="D8" s="67"/>
      <c r="E8" s="67"/>
      <c r="F8" s="67"/>
      <c r="G8" s="75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67"/>
      <c r="S8" s="67"/>
      <c r="T8" s="73"/>
      <c r="V8" s="62"/>
      <c r="W8" s="62"/>
    </row>
    <row r="9" spans="1:23" x14ac:dyDescent="0.25">
      <c r="A9" s="33">
        <v>1</v>
      </c>
      <c r="B9" s="10"/>
      <c r="C9" s="14" t="s">
        <v>18</v>
      </c>
      <c r="D9" s="101" t="s">
        <v>45</v>
      </c>
      <c r="E9" s="27" t="s">
        <v>19</v>
      </c>
      <c r="F9" s="105" t="s">
        <v>61</v>
      </c>
      <c r="G9" s="45">
        <v>8.1</v>
      </c>
      <c r="H9" s="106">
        <v>180</v>
      </c>
      <c r="I9" s="106">
        <v>180</v>
      </c>
      <c r="J9" s="106">
        <v>180</v>
      </c>
      <c r="K9" s="106">
        <v>180</v>
      </c>
      <c r="L9" s="106">
        <v>240</v>
      </c>
      <c r="M9" s="106">
        <v>360</v>
      </c>
      <c r="N9" s="6"/>
      <c r="O9" s="16"/>
      <c r="P9" s="16"/>
      <c r="Q9" s="16"/>
      <c r="R9" s="16">
        <v>1320</v>
      </c>
      <c r="S9" s="25">
        <v>1</v>
      </c>
      <c r="T9" s="26">
        <v>718.48</v>
      </c>
      <c r="V9" s="26">
        <f>$E$36*0.2/(0.01322*A9*A9+0.06088*A9+0.9259)</f>
        <v>718.48</v>
      </c>
      <c r="W9" s="24"/>
    </row>
    <row r="10" spans="1:23" x14ac:dyDescent="0.25">
      <c r="A10" s="33">
        <v>2</v>
      </c>
      <c r="B10" s="10"/>
      <c r="C10" s="14" t="s">
        <v>20</v>
      </c>
      <c r="D10" s="101">
        <v>40</v>
      </c>
      <c r="E10" s="13" t="s">
        <v>21</v>
      </c>
      <c r="F10" s="105" t="s">
        <v>62</v>
      </c>
      <c r="G10" s="45">
        <v>27.8</v>
      </c>
      <c r="H10" s="106">
        <v>180</v>
      </c>
      <c r="I10" s="106">
        <v>180</v>
      </c>
      <c r="J10" s="106">
        <v>180</v>
      </c>
      <c r="K10" s="106">
        <v>180</v>
      </c>
      <c r="L10" s="106">
        <v>240</v>
      </c>
      <c r="M10" s="106">
        <v>265</v>
      </c>
      <c r="N10" s="6"/>
      <c r="O10" s="16"/>
      <c r="P10" s="16"/>
      <c r="Q10" s="16"/>
      <c r="R10" s="16">
        <v>1225</v>
      </c>
      <c r="S10" s="25">
        <v>2</v>
      </c>
      <c r="T10" s="26">
        <v>652.84314972649804</v>
      </c>
      <c r="V10" s="26">
        <f>$E$36*0.2/(0.01322*A10*A10+0.06088*A10+0.9259)</f>
        <v>652.84314972649804</v>
      </c>
      <c r="W10" s="24"/>
    </row>
    <row r="11" spans="1:23" x14ac:dyDescent="0.25">
      <c r="A11" s="33">
        <v>3</v>
      </c>
      <c r="B11" s="10"/>
      <c r="C11" s="14" t="s">
        <v>22</v>
      </c>
      <c r="D11" s="101" t="s">
        <v>46</v>
      </c>
      <c r="E11" s="27" t="s">
        <v>19</v>
      </c>
      <c r="F11" s="104" t="s">
        <v>63</v>
      </c>
      <c r="G11" s="46">
        <v>4.8</v>
      </c>
      <c r="H11" s="107">
        <v>180</v>
      </c>
      <c r="I11" s="107">
        <v>180</v>
      </c>
      <c r="J11" s="107">
        <v>180</v>
      </c>
      <c r="K11" s="107">
        <v>180</v>
      </c>
      <c r="L11" s="107">
        <v>240</v>
      </c>
      <c r="M11" s="107">
        <v>200</v>
      </c>
      <c r="N11" s="6"/>
      <c r="O11" s="16"/>
      <c r="P11" s="16"/>
      <c r="Q11" s="16"/>
      <c r="R11" s="16">
        <v>1160</v>
      </c>
      <c r="S11" s="25">
        <v>3</v>
      </c>
      <c r="T11" s="26">
        <v>585.31021897810228</v>
      </c>
      <c r="V11" s="26">
        <f>$E$36*0.2/(0.01322*A11*A11+0.06088*A11+0.9259)</f>
        <v>585.31021897810228</v>
      </c>
      <c r="W11" s="24"/>
    </row>
    <row r="12" spans="1:23" x14ac:dyDescent="0.25">
      <c r="A12" s="33">
        <v>4</v>
      </c>
      <c r="B12" s="10"/>
      <c r="C12" s="6" t="s">
        <v>23</v>
      </c>
      <c r="D12" s="101">
        <v>1548</v>
      </c>
      <c r="E12" s="28" t="s">
        <v>19</v>
      </c>
      <c r="F12" s="104" t="s">
        <v>64</v>
      </c>
      <c r="G12" s="45">
        <v>57.3</v>
      </c>
      <c r="H12" s="107">
        <v>180</v>
      </c>
      <c r="I12" s="107">
        <v>180</v>
      </c>
      <c r="J12" s="107">
        <v>180</v>
      </c>
      <c r="K12" s="107">
        <v>180</v>
      </c>
      <c r="L12" s="107">
        <v>240</v>
      </c>
      <c r="M12" s="107">
        <v>180</v>
      </c>
      <c r="N12" s="6"/>
      <c r="O12" s="16"/>
      <c r="P12" s="16"/>
      <c r="Q12" s="16"/>
      <c r="R12" s="16">
        <v>1140</v>
      </c>
      <c r="S12" s="25">
        <v>4</v>
      </c>
      <c r="T12" s="26">
        <v>520.28328529841997</v>
      </c>
      <c r="V12" s="26">
        <f>$E$36*0.2/(0.01322*A12*A12+0.06088*A12+0.9259)</f>
        <v>520.28328529841997</v>
      </c>
      <c r="W12" s="24"/>
    </row>
    <row r="13" spans="1:23" x14ac:dyDescent="0.25">
      <c r="A13" s="33">
        <v>5</v>
      </c>
      <c r="B13" s="10"/>
      <c r="C13" s="6" t="s">
        <v>24</v>
      </c>
      <c r="D13" s="101" t="s">
        <v>47</v>
      </c>
      <c r="E13" s="28" t="s">
        <v>25</v>
      </c>
      <c r="F13" s="104" t="s">
        <v>65</v>
      </c>
      <c r="G13" s="46">
        <v>28.1</v>
      </c>
      <c r="H13" s="107">
        <v>180</v>
      </c>
      <c r="I13" s="107">
        <v>180</v>
      </c>
      <c r="J13" s="107">
        <v>180</v>
      </c>
      <c r="K13" s="107">
        <v>180</v>
      </c>
      <c r="L13" s="107">
        <v>240</v>
      </c>
      <c r="M13" s="107">
        <v>128</v>
      </c>
      <c r="N13" s="6"/>
      <c r="O13" s="16"/>
      <c r="P13" s="16"/>
      <c r="Q13" s="16"/>
      <c r="R13" s="16">
        <v>1088</v>
      </c>
      <c r="S13" s="25">
        <v>5</v>
      </c>
      <c r="T13" s="26">
        <v>460.32803690415176</v>
      </c>
      <c r="V13" s="26">
        <f>$E$36*0.2/(0.01322*A13*A13+0.06088*A13+0.9259)</f>
        <v>460.32803690415176</v>
      </c>
      <c r="W13" s="24"/>
    </row>
    <row r="14" spans="1:23" x14ac:dyDescent="0.25">
      <c r="A14" s="33">
        <v>6</v>
      </c>
      <c r="B14" s="10"/>
      <c r="C14" s="6" t="s">
        <v>26</v>
      </c>
      <c r="D14" s="101" t="s">
        <v>48</v>
      </c>
      <c r="E14" s="28" t="s">
        <v>21</v>
      </c>
      <c r="F14" s="104" t="s">
        <v>62</v>
      </c>
      <c r="G14" s="45">
        <v>21</v>
      </c>
      <c r="H14" s="107">
        <v>180</v>
      </c>
      <c r="I14" s="107">
        <v>180</v>
      </c>
      <c r="J14" s="107">
        <v>180</v>
      </c>
      <c r="K14" s="107">
        <v>180</v>
      </c>
      <c r="L14" s="107">
        <v>240</v>
      </c>
      <c r="M14" s="107">
        <v>0</v>
      </c>
      <c r="N14" s="6"/>
      <c r="O14" s="16"/>
      <c r="P14" s="16"/>
      <c r="Q14" s="16"/>
      <c r="R14" s="16">
        <v>960</v>
      </c>
      <c r="S14" s="25">
        <v>6</v>
      </c>
      <c r="T14" s="26">
        <v>406.5870635504499</v>
      </c>
      <c r="V14" s="26">
        <f>$E$36*0.2/(0.01322*A14*A14+0.06088*A14+0.9259)</f>
        <v>406.5870635504499</v>
      </c>
      <c r="W14" s="24"/>
    </row>
    <row r="15" spans="1:23" x14ac:dyDescent="0.25">
      <c r="A15" s="33">
        <v>7</v>
      </c>
      <c r="B15" s="10"/>
      <c r="C15" s="14" t="s">
        <v>27</v>
      </c>
      <c r="D15" s="101">
        <v>163</v>
      </c>
      <c r="E15" s="27" t="s">
        <v>28</v>
      </c>
      <c r="F15" s="104" t="s">
        <v>64</v>
      </c>
      <c r="G15" s="45">
        <v>67.5</v>
      </c>
      <c r="H15" s="107">
        <v>180</v>
      </c>
      <c r="I15" s="107">
        <v>180</v>
      </c>
      <c r="J15" s="107">
        <v>180</v>
      </c>
      <c r="K15" s="107">
        <v>178</v>
      </c>
      <c r="L15" s="107">
        <v>240</v>
      </c>
      <c r="M15" s="107"/>
      <c r="N15" s="6"/>
      <c r="O15" s="16"/>
      <c r="P15" s="16"/>
      <c r="Q15" s="16"/>
      <c r="R15" s="16">
        <v>958</v>
      </c>
      <c r="S15" s="25">
        <v>7</v>
      </c>
      <c r="T15" s="26">
        <v>359.26874149931996</v>
      </c>
      <c r="V15" s="26">
        <f>$E$36*0.2/(0.01322*A15*A15+0.06088*A15+0.9259)</f>
        <v>359.26874149931996</v>
      </c>
      <c r="W15" s="24"/>
    </row>
    <row r="16" spans="1:23" x14ac:dyDescent="0.25">
      <c r="A16" s="33">
        <v>8</v>
      </c>
      <c r="B16" s="10"/>
      <c r="C16" s="12" t="s">
        <v>29</v>
      </c>
      <c r="D16" s="61" t="s">
        <v>49</v>
      </c>
      <c r="E16" s="13" t="s">
        <v>21</v>
      </c>
      <c r="F16" s="104" t="s">
        <v>65</v>
      </c>
      <c r="G16" s="47">
        <v>5.2</v>
      </c>
      <c r="H16" s="108">
        <v>180</v>
      </c>
      <c r="I16" s="108">
        <v>180</v>
      </c>
      <c r="J16" s="108">
        <v>180</v>
      </c>
      <c r="K16" s="108">
        <v>180</v>
      </c>
      <c r="L16" s="108">
        <v>236</v>
      </c>
      <c r="M16" s="108"/>
      <c r="N16" s="12"/>
      <c r="O16" s="17"/>
      <c r="P16" s="17"/>
      <c r="Q16" s="17"/>
      <c r="R16" s="17">
        <v>956</v>
      </c>
      <c r="S16" s="25">
        <v>8</v>
      </c>
      <c r="T16" s="26">
        <v>318.0494196598525</v>
      </c>
      <c r="V16" s="26">
        <f>$E$36*0.2/(0.01322*A16*A16+0.06088*A16+0.9259)</f>
        <v>318.0494196598525</v>
      </c>
      <c r="W16" s="24"/>
    </row>
    <row r="17" spans="1:23" x14ac:dyDescent="0.25">
      <c r="A17" s="33">
        <v>9</v>
      </c>
      <c r="B17" s="10"/>
      <c r="C17" s="6" t="s">
        <v>30</v>
      </c>
      <c r="D17" s="102" t="s">
        <v>50</v>
      </c>
      <c r="E17" s="28" t="s">
        <v>25</v>
      </c>
      <c r="F17" s="104" t="s">
        <v>64</v>
      </c>
      <c r="G17" s="48">
        <v>52</v>
      </c>
      <c r="H17" s="53">
        <v>180</v>
      </c>
      <c r="I17" s="53">
        <v>180</v>
      </c>
      <c r="J17" s="53">
        <v>142</v>
      </c>
      <c r="K17" s="109">
        <v>180</v>
      </c>
      <c r="L17" s="53">
        <v>240</v>
      </c>
      <c r="M17" s="53"/>
      <c r="N17" s="6"/>
      <c r="O17" s="16"/>
      <c r="P17" s="16"/>
      <c r="Q17" s="16"/>
      <c r="R17" s="16">
        <v>922</v>
      </c>
      <c r="S17" s="25">
        <v>9</v>
      </c>
      <c r="T17" s="26">
        <v>282.35035211267603</v>
      </c>
      <c r="V17" s="26">
        <f>$E$36*0.2/(0.01322*A17*A17+0.06088*A17+0.9259)</f>
        <v>282.35035211267603</v>
      </c>
      <c r="W17" s="24"/>
    </row>
    <row r="18" spans="1:23" x14ac:dyDescent="0.25">
      <c r="A18" s="33">
        <v>10</v>
      </c>
      <c r="B18" s="10"/>
      <c r="C18" s="6" t="s">
        <v>31</v>
      </c>
      <c r="D18" s="61" t="s">
        <v>51</v>
      </c>
      <c r="E18" s="28">
        <v>1</v>
      </c>
      <c r="F18" s="104" t="s">
        <v>66</v>
      </c>
      <c r="G18" s="46">
        <v>16.5</v>
      </c>
      <c r="H18" s="53">
        <v>180</v>
      </c>
      <c r="I18" s="53">
        <v>131</v>
      </c>
      <c r="J18" s="53">
        <v>180</v>
      </c>
      <c r="K18" s="53">
        <v>180</v>
      </c>
      <c r="L18" s="53">
        <v>240</v>
      </c>
      <c r="M18" s="53"/>
      <c r="N18" s="6"/>
      <c r="O18" s="16"/>
      <c r="P18" s="16"/>
      <c r="Q18" s="16"/>
      <c r="R18" s="16">
        <v>911</v>
      </c>
      <c r="S18" s="25">
        <v>10</v>
      </c>
      <c r="T18" s="26">
        <v>251.50698358245529</v>
      </c>
      <c r="V18" s="26">
        <f>$E$36*0.2/(0.01322*A18*A18+0.06088*A18+0.9259)</f>
        <v>251.50698358245529</v>
      </c>
      <c r="W18" s="24"/>
    </row>
    <row r="19" spans="1:23" x14ac:dyDescent="0.25">
      <c r="A19" s="33">
        <v>11</v>
      </c>
      <c r="B19" s="10"/>
      <c r="C19" s="22" t="s">
        <v>32</v>
      </c>
      <c r="D19" s="61" t="s">
        <v>52</v>
      </c>
      <c r="E19" s="23" t="s">
        <v>21</v>
      </c>
      <c r="F19" s="104" t="s">
        <v>67</v>
      </c>
      <c r="G19" s="46">
        <v>12.5</v>
      </c>
      <c r="H19" s="53">
        <v>99</v>
      </c>
      <c r="I19" s="53">
        <v>180</v>
      </c>
      <c r="J19" s="53">
        <v>180</v>
      </c>
      <c r="K19" s="53">
        <v>180</v>
      </c>
      <c r="L19" s="53">
        <v>240</v>
      </c>
      <c r="M19" s="53"/>
      <c r="N19" s="6"/>
      <c r="O19" s="16"/>
      <c r="P19" s="16"/>
      <c r="Q19" s="16"/>
      <c r="R19" s="16">
        <v>879</v>
      </c>
      <c r="S19" s="25">
        <v>11</v>
      </c>
      <c r="T19" s="26">
        <v>224.86229344016022</v>
      </c>
      <c r="V19" s="26">
        <f>$E$36*0.2/(0.01322*A19*A19+0.06088*A19+0.9259)</f>
        <v>224.86229344016022</v>
      </c>
      <c r="W19" s="24"/>
    </row>
    <row r="20" spans="1:23" x14ac:dyDescent="0.25">
      <c r="A20" s="33">
        <v>12</v>
      </c>
      <c r="B20" s="10"/>
      <c r="C20" s="12" t="s">
        <v>33</v>
      </c>
      <c r="D20" s="61">
        <v>2473</v>
      </c>
      <c r="E20" s="13" t="s">
        <v>19</v>
      </c>
      <c r="F20" s="104" t="s">
        <v>65</v>
      </c>
      <c r="G20" s="45">
        <v>56</v>
      </c>
      <c r="H20" s="108">
        <v>180</v>
      </c>
      <c r="I20" s="108">
        <v>180</v>
      </c>
      <c r="J20" s="108">
        <v>180</v>
      </c>
      <c r="K20" s="108">
        <v>180</v>
      </c>
      <c r="L20" s="108">
        <v>156</v>
      </c>
      <c r="M20" s="108"/>
      <c r="N20" s="6"/>
      <c r="O20" s="16"/>
      <c r="P20" s="16"/>
      <c r="Q20" s="16"/>
      <c r="R20" s="16">
        <v>876</v>
      </c>
      <c r="S20" s="25">
        <v>12</v>
      </c>
      <c r="T20" s="26">
        <v>201.81228828079796</v>
      </c>
      <c r="V20" s="26">
        <f>$E$36*0.2/(0.01322*A20*A20+0.06088*A20+0.9259)</f>
        <v>201.81228828079796</v>
      </c>
      <c r="W20" s="24"/>
    </row>
    <row r="21" spans="1:23" x14ac:dyDescent="0.25">
      <c r="A21" s="33">
        <v>13</v>
      </c>
      <c r="B21" s="10"/>
      <c r="C21" s="22" t="s">
        <v>34</v>
      </c>
      <c r="D21" s="102" t="s">
        <v>53</v>
      </c>
      <c r="E21" s="23">
        <v>2</v>
      </c>
      <c r="F21" s="104" t="s">
        <v>63</v>
      </c>
      <c r="G21" s="46">
        <v>32.299999999999997</v>
      </c>
      <c r="H21" s="53">
        <v>82</v>
      </c>
      <c r="I21" s="53">
        <v>180</v>
      </c>
      <c r="J21" s="53">
        <v>180</v>
      </c>
      <c r="K21" s="53">
        <v>180</v>
      </c>
      <c r="L21" s="53">
        <v>240</v>
      </c>
      <c r="M21" s="53"/>
      <c r="N21" s="6"/>
      <c r="O21" s="16"/>
      <c r="P21" s="16"/>
      <c r="Q21" s="16"/>
      <c r="R21" s="16">
        <v>862</v>
      </c>
      <c r="S21" s="25">
        <v>13</v>
      </c>
      <c r="T21" s="26">
        <v>181.82370328379966</v>
      </c>
      <c r="V21" s="26">
        <f>$E$36*0.2/(0.01322*A21*A21+0.06088*A21+0.9259)</f>
        <v>181.82370328379966</v>
      </c>
      <c r="W21" s="24"/>
    </row>
    <row r="22" spans="1:23" x14ac:dyDescent="0.25">
      <c r="A22" s="33">
        <v>14</v>
      </c>
      <c r="B22" s="10"/>
      <c r="C22" s="14" t="s">
        <v>35</v>
      </c>
      <c r="D22" s="61">
        <v>2537</v>
      </c>
      <c r="E22" s="27" t="s">
        <v>21</v>
      </c>
      <c r="F22" s="104" t="s">
        <v>68</v>
      </c>
      <c r="G22" s="45">
        <v>20.3</v>
      </c>
      <c r="H22" s="108">
        <v>180</v>
      </c>
      <c r="I22" s="108">
        <v>180</v>
      </c>
      <c r="J22" s="108">
        <v>180</v>
      </c>
      <c r="K22" s="108">
        <v>51</v>
      </c>
      <c r="L22" s="108">
        <v>240</v>
      </c>
      <c r="M22" s="108"/>
      <c r="N22" s="6"/>
      <c r="O22" s="16"/>
      <c r="P22" s="16"/>
      <c r="Q22" s="16"/>
      <c r="R22" s="16">
        <v>831</v>
      </c>
      <c r="S22" s="25">
        <v>14</v>
      </c>
      <c r="T22" s="26">
        <v>164.43673415206877</v>
      </c>
      <c r="V22" s="26">
        <f>$E$36*0.2/(0.01322*A22*A22+0.06088*A22+0.9259)</f>
        <v>164.43673415206877</v>
      </c>
      <c r="W22" s="24"/>
    </row>
    <row r="23" spans="1:23" x14ac:dyDescent="0.25">
      <c r="A23" s="33">
        <v>15</v>
      </c>
      <c r="B23" s="11"/>
      <c r="C23" s="14" t="s">
        <v>36</v>
      </c>
      <c r="D23" s="102" t="s">
        <v>54</v>
      </c>
      <c r="E23" s="27" t="s">
        <v>19</v>
      </c>
      <c r="F23" s="104" t="s">
        <v>69</v>
      </c>
      <c r="G23" s="46">
        <v>0</v>
      </c>
      <c r="H23" s="108">
        <v>180</v>
      </c>
      <c r="I23" s="108">
        <v>180</v>
      </c>
      <c r="J23" s="108">
        <v>180</v>
      </c>
      <c r="K23" s="108">
        <v>66</v>
      </c>
      <c r="L23" s="108">
        <v>195</v>
      </c>
      <c r="M23" s="108"/>
      <c r="N23" s="6"/>
      <c r="O23" s="16"/>
      <c r="P23" s="16"/>
      <c r="Q23" s="16"/>
      <c r="R23" s="16">
        <v>801</v>
      </c>
      <c r="S23" s="25">
        <v>15</v>
      </c>
      <c r="T23" s="26">
        <v>149.2604287851089</v>
      </c>
      <c r="V23" s="26">
        <f>$E$36*0.2/(0.01322*A23*A23+0.06088*A23+0.9259)</f>
        <v>149.2604287851089</v>
      </c>
      <c r="W23" s="24"/>
    </row>
    <row r="24" spans="1:23" x14ac:dyDescent="0.25">
      <c r="A24" s="33">
        <v>16</v>
      </c>
      <c r="B24" s="10"/>
      <c r="C24" s="22" t="s">
        <v>37</v>
      </c>
      <c r="D24" s="102">
        <v>2461</v>
      </c>
      <c r="E24" s="23" t="s">
        <v>21</v>
      </c>
      <c r="F24" s="104" t="s">
        <v>63</v>
      </c>
      <c r="G24" s="45">
        <v>18.5</v>
      </c>
      <c r="H24" s="53">
        <v>180</v>
      </c>
      <c r="I24" s="53">
        <v>180</v>
      </c>
      <c r="J24" s="53">
        <v>180</v>
      </c>
      <c r="K24" s="53">
        <v>180</v>
      </c>
      <c r="L24" s="53">
        <v>54</v>
      </c>
      <c r="M24" s="53"/>
      <c r="N24" s="6"/>
      <c r="O24" s="16"/>
      <c r="P24" s="16"/>
      <c r="Q24" s="16"/>
      <c r="R24" s="16">
        <v>774</v>
      </c>
      <c r="S24" s="25">
        <v>16</v>
      </c>
      <c r="T24" s="26">
        <v>135.96502848059345</v>
      </c>
      <c r="V24" s="26">
        <f>$E$36*0.2/(0.01322*A24*A24+0.06088*A24+0.9259)</f>
        <v>135.96502848059345</v>
      </c>
      <c r="W24" s="24"/>
    </row>
    <row r="25" spans="1:23" x14ac:dyDescent="0.25">
      <c r="A25" s="33">
        <v>17</v>
      </c>
      <c r="B25" s="10"/>
      <c r="C25" s="22" t="s">
        <v>38</v>
      </c>
      <c r="D25" s="102" t="s">
        <v>55</v>
      </c>
      <c r="E25" s="23">
        <v>1</v>
      </c>
      <c r="F25" s="104" t="s">
        <v>62</v>
      </c>
      <c r="G25" s="45">
        <v>20.7</v>
      </c>
      <c r="H25" s="108">
        <v>160</v>
      </c>
      <c r="I25" s="108">
        <v>180</v>
      </c>
      <c r="J25" s="108">
        <v>180</v>
      </c>
      <c r="K25" s="108">
        <v>180</v>
      </c>
      <c r="L25" s="108">
        <v>60</v>
      </c>
      <c r="M25" s="108"/>
      <c r="N25" s="6"/>
      <c r="O25" s="16"/>
      <c r="P25" s="16"/>
      <c r="Q25" s="16"/>
      <c r="R25" s="16">
        <v>760</v>
      </c>
      <c r="S25" s="25" t="s">
        <v>71</v>
      </c>
      <c r="T25" s="26">
        <v>119.11359033801065</v>
      </c>
      <c r="V25" s="26">
        <f>$E$36*0.2/(0.01322*A25*A25+0.06088*A25+0.9259)</f>
        <v>124.27353738860907</v>
      </c>
      <c r="W25" s="26">
        <f>(V25+V26)/2</f>
        <v>119.11359033801065</v>
      </c>
    </row>
    <row r="26" spans="1:23" x14ac:dyDescent="0.25">
      <c r="A26" s="33">
        <v>18</v>
      </c>
      <c r="B26" s="10"/>
      <c r="C26" s="12" t="s">
        <v>39</v>
      </c>
      <c r="D26" s="61" t="s">
        <v>56</v>
      </c>
      <c r="E26" s="13">
        <v>1</v>
      </c>
      <c r="F26" s="104" t="s">
        <v>64</v>
      </c>
      <c r="G26" s="46">
        <v>0</v>
      </c>
      <c r="H26" s="108">
        <v>180</v>
      </c>
      <c r="I26" s="108">
        <v>128</v>
      </c>
      <c r="J26" s="108">
        <v>180</v>
      </c>
      <c r="K26" s="108">
        <v>180</v>
      </c>
      <c r="L26" s="108">
        <v>92</v>
      </c>
      <c r="M26" s="108"/>
      <c r="N26" s="6"/>
      <c r="O26" s="16"/>
      <c r="P26" s="16"/>
      <c r="Q26" s="16"/>
      <c r="R26" s="16">
        <v>760</v>
      </c>
      <c r="S26" s="25" t="s">
        <v>71</v>
      </c>
      <c r="T26" s="26">
        <v>119.11359033801065</v>
      </c>
      <c r="V26" s="26">
        <f>$E$36*0.2/(0.01322*A26*A26+0.06088*A26+0.9259)</f>
        <v>113.95364328741225</v>
      </c>
      <c r="W26" s="26">
        <f>(V25+V26)/2</f>
        <v>119.11359033801065</v>
      </c>
    </row>
    <row r="27" spans="1:23" x14ac:dyDescent="0.25">
      <c r="A27" s="33">
        <v>19</v>
      </c>
      <c r="B27" s="11"/>
      <c r="C27" s="12" t="s">
        <v>40</v>
      </c>
      <c r="D27" s="61" t="s">
        <v>57</v>
      </c>
      <c r="E27" s="13">
        <v>2</v>
      </c>
      <c r="F27" s="104" t="s">
        <v>69</v>
      </c>
      <c r="G27" s="45">
        <v>13.7</v>
      </c>
      <c r="H27" s="53">
        <v>131</v>
      </c>
      <c r="I27" s="53">
        <v>97</v>
      </c>
      <c r="J27" s="53">
        <v>180</v>
      </c>
      <c r="K27" s="53">
        <v>180</v>
      </c>
      <c r="L27" s="53">
        <v>158</v>
      </c>
      <c r="M27" s="53"/>
      <c r="N27" s="6"/>
      <c r="O27" s="16"/>
      <c r="P27" s="16"/>
      <c r="Q27" s="16"/>
      <c r="R27" s="16">
        <v>746</v>
      </c>
      <c r="S27" s="25">
        <v>19</v>
      </c>
      <c r="T27" s="26">
        <v>104.81047521239846</v>
      </c>
      <c r="V27" s="26">
        <f>$E$36*0.2/(0.01322*A27*A27+0.06088*A27+0.9259)</f>
        <v>104.81047521239846</v>
      </c>
      <c r="W27" s="24"/>
    </row>
    <row r="28" spans="1:23" x14ac:dyDescent="0.25">
      <c r="A28" s="33">
        <v>20</v>
      </c>
      <c r="B28" s="59"/>
      <c r="C28" s="22" t="s">
        <v>41</v>
      </c>
      <c r="D28" s="102">
        <v>32</v>
      </c>
      <c r="E28" s="23" t="s">
        <v>25</v>
      </c>
      <c r="F28" s="104" t="s">
        <v>70</v>
      </c>
      <c r="G28" s="46">
        <v>39.200000000000003</v>
      </c>
      <c r="H28" s="53">
        <v>180</v>
      </c>
      <c r="I28" s="53">
        <v>180</v>
      </c>
      <c r="J28" s="53">
        <v>0</v>
      </c>
      <c r="K28" s="53">
        <v>0</v>
      </c>
      <c r="L28" s="53">
        <v>0</v>
      </c>
      <c r="M28" s="53"/>
      <c r="N28" s="6"/>
      <c r="O28" s="16"/>
      <c r="P28" s="16"/>
      <c r="Q28" s="16"/>
      <c r="R28" s="16">
        <v>360</v>
      </c>
      <c r="S28" s="25">
        <v>20</v>
      </c>
      <c r="T28" s="26">
        <v>96.680347170826892</v>
      </c>
      <c r="V28" s="26">
        <f>$E$36*0.2/(0.01322*A28*A28+0.06088*A28+0.9259)</f>
        <v>96.680347170826892</v>
      </c>
      <c r="W28" s="24"/>
    </row>
    <row r="29" spans="1:23" x14ac:dyDescent="0.25">
      <c r="A29" s="33">
        <v>21</v>
      </c>
      <c r="B29" s="10"/>
      <c r="C29" s="6" t="s">
        <v>42</v>
      </c>
      <c r="D29" s="61" t="s">
        <v>58</v>
      </c>
      <c r="E29" s="9">
        <v>2</v>
      </c>
      <c r="F29" s="104" t="s">
        <v>66</v>
      </c>
      <c r="G29" s="45">
        <v>0</v>
      </c>
      <c r="H29" s="53">
        <v>180</v>
      </c>
      <c r="I29" s="53">
        <v>127</v>
      </c>
      <c r="J29" s="53">
        <v>0</v>
      </c>
      <c r="K29" s="53">
        <v>0</v>
      </c>
      <c r="L29" s="53">
        <v>0</v>
      </c>
      <c r="M29" s="53"/>
      <c r="N29" s="6"/>
      <c r="O29" s="16"/>
      <c r="P29" s="16"/>
      <c r="Q29" s="16"/>
      <c r="R29" s="16">
        <v>307</v>
      </c>
      <c r="S29" s="25">
        <v>21</v>
      </c>
      <c r="T29" s="26">
        <v>89.425470476949101</v>
      </c>
      <c r="V29" s="26">
        <f>$E$36*0.2/(0.01322*A29*A29+0.06088*A29+0.9259)</f>
        <v>89.425470476949101</v>
      </c>
      <c r="W29" s="24"/>
    </row>
    <row r="30" spans="1:23" x14ac:dyDescent="0.25">
      <c r="A30" s="33">
        <v>22</v>
      </c>
      <c r="B30" s="10"/>
      <c r="C30" s="22" t="s">
        <v>43</v>
      </c>
      <c r="D30" s="102" t="s">
        <v>59</v>
      </c>
      <c r="E30" s="23" t="s">
        <v>21</v>
      </c>
      <c r="F30" s="104" t="s">
        <v>69</v>
      </c>
      <c r="G30" s="46">
        <v>30.7</v>
      </c>
      <c r="H30" s="108">
        <v>144</v>
      </c>
      <c r="I30" s="108">
        <v>129</v>
      </c>
      <c r="J30" s="108">
        <v>3</v>
      </c>
      <c r="K30" s="108">
        <v>0</v>
      </c>
      <c r="L30" s="108">
        <v>0</v>
      </c>
      <c r="M30" s="108"/>
      <c r="N30" s="6"/>
      <c r="O30" s="16"/>
      <c r="P30" s="16"/>
      <c r="Q30" s="16"/>
      <c r="R30" s="16">
        <v>276</v>
      </c>
      <c r="S30" s="25">
        <v>22</v>
      </c>
      <c r="T30" s="26">
        <v>82.929543130334011</v>
      </c>
      <c r="V30" s="26">
        <f>$E$36*0.2/(0.01322*A30*A30+0.06088*A30+0.9259)</f>
        <v>82.929543130334011</v>
      </c>
      <c r="W30" s="24"/>
    </row>
    <row r="31" spans="1:23" x14ac:dyDescent="0.25">
      <c r="A31" s="33">
        <v>23</v>
      </c>
      <c r="B31" s="10"/>
      <c r="C31" s="14" t="s">
        <v>44</v>
      </c>
      <c r="D31" s="61" t="s">
        <v>60</v>
      </c>
      <c r="E31" s="27" t="s">
        <v>19</v>
      </c>
      <c r="F31" s="104" t="s">
        <v>66</v>
      </c>
      <c r="G31" s="45">
        <v>7.8</v>
      </c>
      <c r="H31" s="53">
        <v>180</v>
      </c>
      <c r="I31" s="53">
        <v>27</v>
      </c>
      <c r="J31" s="53">
        <v>0</v>
      </c>
      <c r="K31" s="53">
        <v>0</v>
      </c>
      <c r="L31" s="53">
        <v>0</v>
      </c>
      <c r="M31" s="53"/>
      <c r="N31" s="6"/>
      <c r="O31" s="16"/>
      <c r="P31" s="16"/>
      <c r="Q31" s="16"/>
      <c r="R31" s="16">
        <v>207</v>
      </c>
      <c r="S31" s="25">
        <v>23</v>
      </c>
      <c r="T31" s="26">
        <v>77.094099266915038</v>
      </c>
      <c r="V31" s="26">
        <f>$E$36*0.2/(0.01322*A31*A31+0.06088*A31+0.9259)</f>
        <v>77.094099266915038</v>
      </c>
      <c r="W31" s="24"/>
    </row>
    <row r="32" spans="1:23" x14ac:dyDescent="0.25">
      <c r="A32" s="34"/>
      <c r="B32" s="34"/>
      <c r="C32" s="35"/>
      <c r="D32" s="36"/>
      <c r="E32" s="37"/>
      <c r="F32" s="38"/>
      <c r="G32" s="39"/>
      <c r="H32" s="40"/>
      <c r="I32" s="40"/>
      <c r="J32" s="41"/>
      <c r="K32" s="41"/>
      <c r="L32" s="41"/>
      <c r="M32" s="41"/>
      <c r="N32" s="41"/>
      <c r="O32" s="41"/>
      <c r="P32" s="41"/>
      <c r="Q32" s="41"/>
      <c r="R32" s="42"/>
      <c r="S32" s="34"/>
      <c r="T32" s="43"/>
      <c r="V32" s="43"/>
      <c r="W32" s="30"/>
    </row>
    <row r="34" spans="1:5" x14ac:dyDescent="0.25">
      <c r="A34" s="70" t="s">
        <v>11</v>
      </c>
      <c r="B34" s="71"/>
      <c r="C34" s="71"/>
      <c r="D34" s="72"/>
      <c r="E34" s="31">
        <v>16.600000000000001</v>
      </c>
    </row>
    <row r="35" spans="1:5" x14ac:dyDescent="0.25">
      <c r="A35" s="80" t="s">
        <v>17</v>
      </c>
      <c r="B35" s="81"/>
      <c r="C35" s="81"/>
      <c r="D35" s="81"/>
      <c r="E35" s="31">
        <v>2670.6</v>
      </c>
    </row>
    <row r="36" spans="1:5" x14ac:dyDescent="0.25">
      <c r="A36" s="70" t="s">
        <v>10</v>
      </c>
      <c r="B36" s="71"/>
      <c r="C36" s="71"/>
      <c r="D36" s="72"/>
      <c r="E36" s="44">
        <f>SUM(G9:G31)+E34*A31+E35</f>
        <v>3592.3999999999996</v>
      </c>
    </row>
    <row r="38" spans="1:5" x14ac:dyDescent="0.25">
      <c r="E38" s="30"/>
    </row>
  </sheetData>
  <mergeCells count="22">
    <mergeCell ref="A34:D34"/>
    <mergeCell ref="A36:D36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35:D35"/>
    <mergeCell ref="V1:V8"/>
    <mergeCell ref="W1:W8"/>
    <mergeCell ref="A5:R5"/>
    <mergeCell ref="A6:R6"/>
    <mergeCell ref="L1:R1"/>
    <mergeCell ref="L2:R2"/>
    <mergeCell ref="L3:R3"/>
    <mergeCell ref="L4:R4"/>
    <mergeCell ref="D7:D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120" zoomScaleNormal="120" zoomScalePageLayoutView="120" workbookViewId="0">
      <selection activeCell="X13" sqref="X13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9.140625" customWidth="1"/>
    <col min="5" max="5" width="9.28515625" customWidth="1"/>
    <col min="6" max="6" width="23.140625" customWidth="1"/>
    <col min="7" max="7" width="12.7109375" customWidth="1"/>
    <col min="8" max="9" width="4.28515625" customWidth="1"/>
    <col min="10" max="10" width="4.140625" customWidth="1"/>
    <col min="11" max="12" width="4.28515625" customWidth="1"/>
    <col min="13" max="14" width="4.42578125" customWidth="1"/>
    <col min="15" max="15" width="4.140625" customWidth="1"/>
    <col min="16" max="16" width="4.7109375" customWidth="1"/>
    <col min="17" max="17" width="7.140625" customWidth="1"/>
    <col min="18" max="18" width="6.42578125" bestFit="1" customWidth="1"/>
    <col min="19" max="19" width="11.85546875" customWidth="1"/>
    <col min="21" max="21" width="7.42578125" customWidth="1"/>
    <col min="22" max="22" width="9.140625" customWidth="1"/>
  </cols>
  <sheetData>
    <row r="1" spans="1:24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65"/>
      <c r="L1" s="65"/>
      <c r="M1" s="65"/>
      <c r="N1" s="65"/>
      <c r="O1" s="65"/>
      <c r="P1" s="65"/>
      <c r="Q1" s="65"/>
      <c r="R1" s="2"/>
      <c r="U1" s="83" t="s">
        <v>14</v>
      </c>
      <c r="V1" s="62" t="s">
        <v>15</v>
      </c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65"/>
      <c r="L2" s="65"/>
      <c r="M2" s="65"/>
      <c r="N2" s="65"/>
      <c r="O2" s="65"/>
      <c r="P2" s="65"/>
      <c r="Q2" s="65"/>
      <c r="R2" s="2"/>
      <c r="U2" s="84"/>
      <c r="V2" s="62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65"/>
      <c r="L3" s="65"/>
      <c r="M3" s="65"/>
      <c r="N3" s="65"/>
      <c r="O3" s="65"/>
      <c r="P3" s="65"/>
      <c r="Q3" s="65"/>
      <c r="R3" s="2"/>
      <c r="U3" s="84"/>
      <c r="V3" s="62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65"/>
      <c r="L4" s="65"/>
      <c r="M4" s="65"/>
      <c r="N4" s="65"/>
      <c r="O4" s="65"/>
      <c r="P4" s="65"/>
      <c r="Q4" s="65"/>
      <c r="R4" s="2"/>
      <c r="U4" s="84"/>
      <c r="V4" s="62"/>
    </row>
    <row r="5" spans="1:24" ht="15.75" x14ac:dyDescent="0.25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3"/>
      <c r="U5" s="84"/>
      <c r="V5" s="62"/>
    </row>
    <row r="6" spans="1:24" x14ac:dyDescent="0.25">
      <c r="A6" s="82" t="s">
        <v>73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U6" s="84"/>
      <c r="V6" s="62"/>
    </row>
    <row r="7" spans="1:24" ht="15.75" x14ac:dyDescent="0.25">
      <c r="A7" s="92" t="s">
        <v>13</v>
      </c>
      <c r="B7" s="89"/>
      <c r="C7" s="89" t="s">
        <v>1</v>
      </c>
      <c r="D7" s="89" t="s">
        <v>6</v>
      </c>
      <c r="E7" s="89" t="s">
        <v>2</v>
      </c>
      <c r="F7" s="89" t="s">
        <v>3</v>
      </c>
      <c r="G7" s="74" t="s">
        <v>8</v>
      </c>
      <c r="H7" s="94" t="s">
        <v>4</v>
      </c>
      <c r="I7" s="95"/>
      <c r="J7" s="95"/>
      <c r="K7" s="95"/>
      <c r="L7" s="95"/>
      <c r="M7" s="95"/>
      <c r="N7" s="95"/>
      <c r="O7" s="95"/>
      <c r="P7" s="95"/>
      <c r="Q7" s="68" t="s">
        <v>5</v>
      </c>
      <c r="R7" s="86" t="s">
        <v>12</v>
      </c>
      <c r="S7" s="91" t="s">
        <v>9</v>
      </c>
      <c r="U7" s="84"/>
      <c r="V7" s="62"/>
    </row>
    <row r="8" spans="1:24" ht="15.75" customHeight="1" x14ac:dyDescent="0.25">
      <c r="A8" s="93"/>
      <c r="B8" s="90"/>
      <c r="C8" s="90"/>
      <c r="D8" s="90"/>
      <c r="E8" s="90"/>
      <c r="F8" s="90"/>
      <c r="G8" s="75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69"/>
      <c r="R8" s="87"/>
      <c r="S8" s="91"/>
      <c r="U8" s="85"/>
      <c r="V8" s="62"/>
    </row>
    <row r="9" spans="1:24" x14ac:dyDescent="0.25">
      <c r="A9" s="49">
        <v>1</v>
      </c>
      <c r="B9" s="5"/>
      <c r="C9" s="103" t="s">
        <v>75</v>
      </c>
      <c r="D9" s="101" t="s">
        <v>89</v>
      </c>
      <c r="E9" s="110" t="s">
        <v>21</v>
      </c>
      <c r="F9" s="104" t="s">
        <v>66</v>
      </c>
      <c r="G9" s="50">
        <v>58.5</v>
      </c>
      <c r="H9" s="111">
        <v>150</v>
      </c>
      <c r="I9" s="111">
        <v>150</v>
      </c>
      <c r="J9" s="111">
        <v>150</v>
      </c>
      <c r="K9" s="111">
        <v>150</v>
      </c>
      <c r="L9" s="111">
        <v>150</v>
      </c>
      <c r="M9" s="6"/>
      <c r="N9" s="6"/>
      <c r="O9" s="6"/>
      <c r="P9" s="6"/>
      <c r="Q9" s="112">
        <v>750</v>
      </c>
      <c r="R9" s="58" t="s">
        <v>101</v>
      </c>
      <c r="S9" s="26">
        <v>617.68484917749618</v>
      </c>
      <c r="U9" s="26">
        <f>$E$28*0.2/(0.01322*A9*A9+0.06088*A9+0.9259)</f>
        <v>882.92000000000007</v>
      </c>
      <c r="V9" s="26">
        <f>SUM(U9:U16)/8</f>
        <v>617.68484917749618</v>
      </c>
      <c r="X9" s="54"/>
    </row>
    <row r="10" spans="1:24" x14ac:dyDescent="0.25">
      <c r="A10" s="49">
        <v>2</v>
      </c>
      <c r="B10" s="5"/>
      <c r="C10" s="103" t="s">
        <v>76</v>
      </c>
      <c r="D10" s="101" t="s">
        <v>90</v>
      </c>
      <c r="E10" s="110" t="s">
        <v>19</v>
      </c>
      <c r="F10" s="104" t="s">
        <v>98</v>
      </c>
      <c r="G10" s="50">
        <v>20.100000000000001</v>
      </c>
      <c r="H10" s="111">
        <v>150</v>
      </c>
      <c r="I10" s="111">
        <v>150</v>
      </c>
      <c r="J10" s="111">
        <v>150</v>
      </c>
      <c r="K10" s="111">
        <v>150</v>
      </c>
      <c r="L10" s="111">
        <v>150</v>
      </c>
      <c r="M10" s="6"/>
      <c r="N10" s="6"/>
      <c r="O10" s="6"/>
      <c r="P10" s="6"/>
      <c r="Q10" s="112">
        <v>750</v>
      </c>
      <c r="R10" s="58" t="s">
        <v>101</v>
      </c>
      <c r="S10" s="26">
        <v>617.68484917749618</v>
      </c>
      <c r="U10" s="26">
        <f>$E$28*0.2/(0.01322*A10*A10+0.06088*A10+0.9259)</f>
        <v>802.26070837952295</v>
      </c>
      <c r="V10" s="26">
        <v>617.68484917749618</v>
      </c>
    </row>
    <row r="11" spans="1:24" x14ac:dyDescent="0.25">
      <c r="A11" s="49">
        <v>3</v>
      </c>
      <c r="B11" s="5"/>
      <c r="C11" s="103" t="s">
        <v>77</v>
      </c>
      <c r="D11" s="101">
        <v>2535</v>
      </c>
      <c r="E11" s="110" t="s">
        <v>25</v>
      </c>
      <c r="F11" s="104" t="s">
        <v>68</v>
      </c>
      <c r="G11" s="50">
        <v>45.7</v>
      </c>
      <c r="H11" s="111">
        <v>150</v>
      </c>
      <c r="I11" s="111">
        <v>150</v>
      </c>
      <c r="J11" s="111">
        <v>150</v>
      </c>
      <c r="K11" s="111">
        <v>150</v>
      </c>
      <c r="L11" s="111">
        <v>150</v>
      </c>
      <c r="M11" s="6"/>
      <c r="N11" s="6"/>
      <c r="O11" s="6"/>
      <c r="P11" s="6"/>
      <c r="Q11" s="112">
        <v>750</v>
      </c>
      <c r="R11" s="58" t="s">
        <v>101</v>
      </c>
      <c r="S11" s="26">
        <v>617.68484917749618</v>
      </c>
      <c r="U11" s="26">
        <f>$E$28*0.2/(0.01322*A11*A11+0.06088*A11+0.9259)</f>
        <v>719.27137643378524</v>
      </c>
      <c r="V11" s="26">
        <v>617.68484917749618</v>
      </c>
    </row>
    <row r="12" spans="1:24" x14ac:dyDescent="0.25">
      <c r="A12" s="49">
        <v>4</v>
      </c>
      <c r="B12" s="5"/>
      <c r="C12" s="103" t="s">
        <v>78</v>
      </c>
      <c r="D12" s="101" t="s">
        <v>91</v>
      </c>
      <c r="E12" s="110" t="s">
        <v>19</v>
      </c>
      <c r="F12" s="104" t="s">
        <v>99</v>
      </c>
      <c r="G12" s="50">
        <v>69.7</v>
      </c>
      <c r="H12" s="111">
        <v>150</v>
      </c>
      <c r="I12" s="111">
        <v>150</v>
      </c>
      <c r="J12" s="111">
        <v>150</v>
      </c>
      <c r="K12" s="111">
        <v>150</v>
      </c>
      <c r="L12" s="111">
        <v>150</v>
      </c>
      <c r="M12" s="6"/>
      <c r="N12" s="6"/>
      <c r="O12" s="6"/>
      <c r="P12" s="6"/>
      <c r="Q12" s="112">
        <v>750</v>
      </c>
      <c r="R12" s="58" t="s">
        <v>101</v>
      </c>
      <c r="S12" s="26">
        <v>617.68484917749618</v>
      </c>
      <c r="U12" s="26">
        <f>$E$28*0.2/(0.01322*A12*A12+0.06088*A12+0.9259)</f>
        <v>639.36159427636255</v>
      </c>
      <c r="V12" s="26">
        <v>617.68484917749618</v>
      </c>
    </row>
    <row r="13" spans="1:24" x14ac:dyDescent="0.25">
      <c r="A13" s="49">
        <v>5</v>
      </c>
      <c r="B13" s="8"/>
      <c r="C13" s="103" t="s">
        <v>79</v>
      </c>
      <c r="D13" s="101" t="s">
        <v>92</v>
      </c>
      <c r="E13" s="110" t="s">
        <v>21</v>
      </c>
      <c r="F13" s="104" t="s">
        <v>62</v>
      </c>
      <c r="G13" s="50">
        <v>8.5</v>
      </c>
      <c r="H13" s="111">
        <v>150</v>
      </c>
      <c r="I13" s="111">
        <v>150</v>
      </c>
      <c r="J13" s="111">
        <v>150</v>
      </c>
      <c r="K13" s="111">
        <v>150</v>
      </c>
      <c r="L13" s="111">
        <v>150</v>
      </c>
      <c r="M13" s="6"/>
      <c r="N13" s="6"/>
      <c r="O13" s="6"/>
      <c r="P13" s="6"/>
      <c r="Q13" s="112">
        <v>750</v>
      </c>
      <c r="R13" s="58" t="s">
        <v>101</v>
      </c>
      <c r="S13" s="26">
        <v>617.68484917749618</v>
      </c>
      <c r="U13" s="26">
        <f>$E$28*0.2/(0.01322*A13*A13+0.06088*A13+0.9259)</f>
        <v>565.68426447975401</v>
      </c>
      <c r="V13" s="26">
        <v>617.68484917749618</v>
      </c>
    </row>
    <row r="14" spans="1:24" x14ac:dyDescent="0.25">
      <c r="A14" s="49">
        <v>6</v>
      </c>
      <c r="B14" s="5"/>
      <c r="C14" s="103" t="s">
        <v>80</v>
      </c>
      <c r="D14" s="101">
        <v>1233</v>
      </c>
      <c r="E14" s="110" t="s">
        <v>21</v>
      </c>
      <c r="F14" s="104" t="s">
        <v>63</v>
      </c>
      <c r="G14" s="50">
        <v>40.5</v>
      </c>
      <c r="H14" s="111">
        <v>150</v>
      </c>
      <c r="I14" s="111">
        <v>150</v>
      </c>
      <c r="J14" s="111">
        <v>150</v>
      </c>
      <c r="K14" s="111">
        <v>150</v>
      </c>
      <c r="L14" s="111">
        <v>150</v>
      </c>
      <c r="M14" s="6"/>
      <c r="N14" s="6"/>
      <c r="O14" s="6"/>
      <c r="P14" s="6"/>
      <c r="Q14" s="112">
        <v>750</v>
      </c>
      <c r="R14" s="58" t="s">
        <v>101</v>
      </c>
      <c r="S14" s="26">
        <v>617.68484917749618</v>
      </c>
      <c r="U14" s="26">
        <f>$E$28*0.2/(0.01322*A14*A14+0.06088*A14+0.9259)</f>
        <v>499.64348367381592</v>
      </c>
      <c r="V14" s="26">
        <v>617.68484917749618</v>
      </c>
    </row>
    <row r="15" spans="1:24" x14ac:dyDescent="0.25">
      <c r="A15" s="49">
        <v>7</v>
      </c>
      <c r="B15" s="5"/>
      <c r="C15" s="103" t="s">
        <v>81</v>
      </c>
      <c r="D15" s="101">
        <v>612</v>
      </c>
      <c r="E15" s="110" t="s">
        <v>21</v>
      </c>
      <c r="F15" s="104" t="s">
        <v>99</v>
      </c>
      <c r="G15" s="51">
        <v>20.8</v>
      </c>
      <c r="H15" s="111">
        <v>150</v>
      </c>
      <c r="I15" s="111">
        <v>150</v>
      </c>
      <c r="J15" s="111">
        <v>150</v>
      </c>
      <c r="K15" s="111">
        <v>150</v>
      </c>
      <c r="L15" s="111">
        <v>150</v>
      </c>
      <c r="M15" s="7"/>
      <c r="N15" s="7"/>
      <c r="O15" s="7"/>
      <c r="P15" s="7"/>
      <c r="Q15" s="113">
        <v>750</v>
      </c>
      <c r="R15" s="58" t="s">
        <v>101</v>
      </c>
      <c r="S15" s="26">
        <v>617.68484917749618</v>
      </c>
      <c r="U15" s="26">
        <f>$E$28*0.2/(0.01322*A15*A15+0.06088*A15+0.9259)</f>
        <v>441.49531962557012</v>
      </c>
      <c r="V15" s="26">
        <v>617.68484917749618</v>
      </c>
    </row>
    <row r="16" spans="1:24" x14ac:dyDescent="0.25">
      <c r="A16" s="49">
        <v>8</v>
      </c>
      <c r="B16" s="5"/>
      <c r="C16" s="103" t="s">
        <v>82</v>
      </c>
      <c r="D16" s="101">
        <v>33</v>
      </c>
      <c r="E16" s="110" t="s">
        <v>21</v>
      </c>
      <c r="F16" s="104" t="s">
        <v>100</v>
      </c>
      <c r="G16" s="50">
        <v>59.2</v>
      </c>
      <c r="H16" s="111">
        <v>150</v>
      </c>
      <c r="I16" s="111">
        <v>150</v>
      </c>
      <c r="J16" s="111">
        <v>150</v>
      </c>
      <c r="K16" s="111">
        <v>150</v>
      </c>
      <c r="L16" s="111">
        <v>150</v>
      </c>
      <c r="M16" s="6"/>
      <c r="N16" s="6"/>
      <c r="O16" s="6"/>
      <c r="P16" s="6"/>
      <c r="Q16" s="112">
        <v>750</v>
      </c>
      <c r="R16" s="58" t="s">
        <v>101</v>
      </c>
      <c r="S16" s="26">
        <v>617.68484917749618</v>
      </c>
      <c r="U16" s="26">
        <f>$E$28*0.2/(0.01322*A16*A16+0.06088*A16+0.9259)</f>
        <v>390.8420465511594</v>
      </c>
      <c r="V16" s="26">
        <v>617.68484917749618</v>
      </c>
    </row>
    <row r="17" spans="1:22" x14ac:dyDescent="0.25">
      <c r="A17" s="49">
        <v>9</v>
      </c>
      <c r="B17" s="8"/>
      <c r="C17" s="103" t="s">
        <v>23</v>
      </c>
      <c r="D17" s="101">
        <v>1548</v>
      </c>
      <c r="E17" s="110" t="s">
        <v>19</v>
      </c>
      <c r="F17" s="104" t="s">
        <v>64</v>
      </c>
      <c r="G17" s="50">
        <v>45.7</v>
      </c>
      <c r="H17" s="111">
        <v>150</v>
      </c>
      <c r="I17" s="111">
        <v>139</v>
      </c>
      <c r="J17" s="111">
        <v>150</v>
      </c>
      <c r="K17" s="111">
        <v>150</v>
      </c>
      <c r="L17" s="111">
        <v>150</v>
      </c>
      <c r="M17" s="6"/>
      <c r="N17" s="6"/>
      <c r="O17" s="6"/>
      <c r="P17" s="6"/>
      <c r="Q17" s="112">
        <v>739</v>
      </c>
      <c r="R17" s="58">
        <v>9</v>
      </c>
      <c r="S17" s="26">
        <v>346.97245975855128</v>
      </c>
      <c r="U17" s="26">
        <f>$E$28*0.2/(0.01322*A17*A17+0.06088*A17+0.9259)</f>
        <v>346.97245975855128</v>
      </c>
      <c r="V17" s="26"/>
    </row>
    <row r="18" spans="1:22" x14ac:dyDescent="0.25">
      <c r="A18" s="49">
        <v>10</v>
      </c>
      <c r="B18" s="8"/>
      <c r="C18" s="103" t="s">
        <v>83</v>
      </c>
      <c r="D18" s="101" t="s">
        <v>93</v>
      </c>
      <c r="E18" s="110">
        <v>1</v>
      </c>
      <c r="F18" s="104" t="s">
        <v>98</v>
      </c>
      <c r="G18" s="50">
        <v>16.100000000000001</v>
      </c>
      <c r="H18" s="111">
        <v>150</v>
      </c>
      <c r="I18" s="111">
        <v>150</v>
      </c>
      <c r="J18" s="111">
        <v>135</v>
      </c>
      <c r="K18" s="111">
        <v>150</v>
      </c>
      <c r="L18" s="111">
        <v>150</v>
      </c>
      <c r="M18" s="6"/>
      <c r="N18" s="6"/>
      <c r="O18" s="6"/>
      <c r="P18" s="6"/>
      <c r="Q18" s="112">
        <v>735</v>
      </c>
      <c r="R18" s="58">
        <v>10</v>
      </c>
      <c r="S18" s="26">
        <v>309.06990583540448</v>
      </c>
      <c r="U18" s="26">
        <f>$E$28*0.2/(0.01322*A18*A18+0.06088*A18+0.9259)</f>
        <v>309.06990583540448</v>
      </c>
      <c r="V18" s="26"/>
    </row>
    <row r="19" spans="1:22" x14ac:dyDescent="0.25">
      <c r="A19" s="49">
        <v>11</v>
      </c>
      <c r="B19" s="5"/>
      <c r="C19" s="103" t="s">
        <v>84</v>
      </c>
      <c r="D19" s="101" t="s">
        <v>94</v>
      </c>
      <c r="E19" s="110" t="s">
        <v>25</v>
      </c>
      <c r="F19" s="104" t="s">
        <v>99</v>
      </c>
      <c r="G19" s="52">
        <v>62.4</v>
      </c>
      <c r="H19" s="111">
        <v>150</v>
      </c>
      <c r="I19" s="111">
        <v>117</v>
      </c>
      <c r="J19" s="111">
        <v>150</v>
      </c>
      <c r="K19" s="111">
        <v>150</v>
      </c>
      <c r="L19" s="111">
        <v>150</v>
      </c>
      <c r="M19" s="7"/>
      <c r="N19" s="7"/>
      <c r="O19" s="7"/>
      <c r="P19" s="7"/>
      <c r="Q19" s="113">
        <v>717</v>
      </c>
      <c r="R19" s="58">
        <v>11</v>
      </c>
      <c r="S19" s="26">
        <v>276.32699048572857</v>
      </c>
      <c r="U19" s="26">
        <f>$E$28*0.2/(0.01322*A19*A19+0.06088*A19+0.9259)</f>
        <v>276.32699048572857</v>
      </c>
      <c r="V19" s="26"/>
    </row>
    <row r="20" spans="1:22" x14ac:dyDescent="0.25">
      <c r="A20" s="49">
        <v>12</v>
      </c>
      <c r="B20" s="5"/>
      <c r="C20" s="103" t="s">
        <v>85</v>
      </c>
      <c r="D20" s="101" t="s">
        <v>97</v>
      </c>
      <c r="E20" s="110" t="s">
        <v>21</v>
      </c>
      <c r="F20" s="104" t="s">
        <v>69</v>
      </c>
      <c r="G20" s="50">
        <v>29.5</v>
      </c>
      <c r="H20" s="111">
        <v>150</v>
      </c>
      <c r="I20" s="111">
        <v>112</v>
      </c>
      <c r="J20" s="111">
        <v>121</v>
      </c>
      <c r="K20" s="111">
        <v>150</v>
      </c>
      <c r="L20" s="111">
        <v>150</v>
      </c>
      <c r="M20" s="6"/>
      <c r="N20" s="6"/>
      <c r="O20" s="6"/>
      <c r="P20" s="6"/>
      <c r="Q20" s="112">
        <v>683</v>
      </c>
      <c r="R20" s="58">
        <v>12</v>
      </c>
      <c r="S20" s="26">
        <v>248.00148308774376</v>
      </c>
      <c r="U20" s="26">
        <f>$E$28*0.2/(0.01322*A20*A20+0.06088*A20+0.9259)</f>
        <v>248.00148308774376</v>
      </c>
      <c r="V20" s="26"/>
    </row>
    <row r="21" spans="1:22" x14ac:dyDescent="0.25">
      <c r="A21" s="49">
        <v>13</v>
      </c>
      <c r="B21" s="8"/>
      <c r="C21" s="103" t="s">
        <v>30</v>
      </c>
      <c r="D21" s="101">
        <v>694</v>
      </c>
      <c r="E21" s="110" t="s">
        <v>25</v>
      </c>
      <c r="F21" s="104" t="s">
        <v>64</v>
      </c>
      <c r="G21" s="52">
        <v>15.4</v>
      </c>
      <c r="H21" s="111">
        <v>150</v>
      </c>
      <c r="I21" s="111">
        <v>86</v>
      </c>
      <c r="J21" s="111">
        <v>139</v>
      </c>
      <c r="K21" s="111">
        <v>113</v>
      </c>
      <c r="L21" s="111">
        <v>137</v>
      </c>
      <c r="M21" s="7"/>
      <c r="N21" s="7"/>
      <c r="O21" s="7"/>
      <c r="P21" s="7"/>
      <c r="Q21" s="113">
        <v>625</v>
      </c>
      <c r="R21" s="58">
        <v>13</v>
      </c>
      <c r="S21" s="26">
        <v>223.43806940114186</v>
      </c>
      <c r="U21" s="26">
        <f>$E$28*0.2/(0.01322*A21*A21+0.06088*A21+0.9259)</f>
        <v>223.43806940114186</v>
      </c>
      <c r="V21" s="26"/>
    </row>
    <row r="22" spans="1:22" x14ac:dyDescent="0.25">
      <c r="A22" s="49">
        <v>14</v>
      </c>
      <c r="B22" s="5"/>
      <c r="C22" s="103" t="s">
        <v>86</v>
      </c>
      <c r="D22" s="101" t="s">
        <v>95</v>
      </c>
      <c r="E22" s="110">
        <v>2</v>
      </c>
      <c r="F22" s="104" t="s">
        <v>65</v>
      </c>
      <c r="G22" s="50">
        <v>10.3</v>
      </c>
      <c r="H22" s="111">
        <v>150</v>
      </c>
      <c r="I22" s="111">
        <v>110</v>
      </c>
      <c r="J22" s="111">
        <v>150</v>
      </c>
      <c r="K22" s="111">
        <v>92</v>
      </c>
      <c r="L22" s="111">
        <v>90</v>
      </c>
      <c r="M22" s="6"/>
      <c r="N22" s="6"/>
      <c r="O22" s="6"/>
      <c r="P22" s="6"/>
      <c r="Q22" s="112">
        <v>592</v>
      </c>
      <c r="R22" s="58">
        <v>14</v>
      </c>
      <c r="S22" s="26">
        <v>202.07170877066108</v>
      </c>
      <c r="U22" s="26">
        <f>$E$28*0.2/(0.01322*A22*A22+0.06088*A22+0.9259)</f>
        <v>202.07170877066108</v>
      </c>
      <c r="V22" s="26"/>
    </row>
    <row r="23" spans="1:22" x14ac:dyDescent="0.25">
      <c r="A23" s="49">
        <v>15</v>
      </c>
      <c r="B23" s="5"/>
      <c r="C23" s="103" t="s">
        <v>87</v>
      </c>
      <c r="D23" s="101">
        <v>892</v>
      </c>
      <c r="E23" s="110" t="s">
        <v>21</v>
      </c>
      <c r="F23" s="104" t="s">
        <v>65</v>
      </c>
      <c r="G23" s="50">
        <v>25.9</v>
      </c>
      <c r="H23" s="111">
        <v>150</v>
      </c>
      <c r="I23" s="111">
        <v>150</v>
      </c>
      <c r="J23" s="111">
        <v>150</v>
      </c>
      <c r="K23" s="111">
        <v>140</v>
      </c>
      <c r="L23" s="111">
        <v>0</v>
      </c>
      <c r="M23" s="6"/>
      <c r="N23" s="6"/>
      <c r="O23" s="6"/>
      <c r="P23" s="6"/>
      <c r="Q23" s="112">
        <v>590</v>
      </c>
      <c r="R23" s="58">
        <v>15</v>
      </c>
      <c r="S23" s="26">
        <v>183.42197108193457</v>
      </c>
      <c r="U23" s="26">
        <f>$E$28*0.2/(0.01322*A23*A23+0.06088*A23+0.9259)</f>
        <v>183.42197108193457</v>
      </c>
      <c r="V23" s="26"/>
    </row>
    <row r="24" spans="1:22" x14ac:dyDescent="0.25">
      <c r="A24" s="49">
        <v>16</v>
      </c>
      <c r="B24" s="8"/>
      <c r="C24" s="103" t="s">
        <v>88</v>
      </c>
      <c r="D24" s="101" t="s">
        <v>96</v>
      </c>
      <c r="E24" s="110" t="s">
        <v>19</v>
      </c>
      <c r="F24" s="104" t="s">
        <v>62</v>
      </c>
      <c r="G24" s="52">
        <v>30.7</v>
      </c>
      <c r="H24" s="111">
        <v>150</v>
      </c>
      <c r="I24" s="111">
        <v>0</v>
      </c>
      <c r="J24" s="111">
        <v>0</v>
      </c>
      <c r="K24" s="111">
        <v>0</v>
      </c>
      <c r="L24" s="111">
        <v>0</v>
      </c>
      <c r="M24" s="7"/>
      <c r="N24" s="7"/>
      <c r="O24" s="7"/>
      <c r="P24" s="7"/>
      <c r="Q24" s="113">
        <v>150</v>
      </c>
      <c r="R24" s="58">
        <v>16</v>
      </c>
      <c r="S24" s="26">
        <v>167.08362507806143</v>
      </c>
      <c r="U24" s="26">
        <f>$E$28*0.2/(0.01322*A24*A24+0.06088*A24+0.9259)</f>
        <v>167.08362507806143</v>
      </c>
      <c r="V24" s="26"/>
    </row>
    <row r="26" spans="1:22" x14ac:dyDescent="0.25">
      <c r="A26" s="81" t="s">
        <v>11</v>
      </c>
      <c r="B26" s="81"/>
      <c r="C26" s="81"/>
      <c r="D26" s="81"/>
      <c r="E26" s="24">
        <v>20.5</v>
      </c>
    </row>
    <row r="27" spans="1:22" x14ac:dyDescent="0.25">
      <c r="A27" s="80" t="s">
        <v>17</v>
      </c>
      <c r="B27" s="81"/>
      <c r="C27" s="81"/>
      <c r="D27" s="81"/>
      <c r="E27" s="24">
        <v>3527.6</v>
      </c>
    </row>
    <row r="28" spans="1:22" x14ac:dyDescent="0.25">
      <c r="A28" s="81" t="s">
        <v>10</v>
      </c>
      <c r="B28" s="81"/>
      <c r="C28" s="81"/>
      <c r="D28" s="81"/>
      <c r="E28" s="53">
        <f>SUM(G9:G24)+E26*A24+E27</f>
        <v>4414.6000000000004</v>
      </c>
      <c r="G28" s="54"/>
    </row>
    <row r="30" spans="1:22" x14ac:dyDescent="0.25">
      <c r="E30" s="30"/>
      <c r="G30" s="54"/>
    </row>
  </sheetData>
  <mergeCells count="22">
    <mergeCell ref="A26:D26"/>
    <mergeCell ref="A28:D28"/>
    <mergeCell ref="G7:G8"/>
    <mergeCell ref="S7:S8"/>
    <mergeCell ref="A7:A8"/>
    <mergeCell ref="C7:C8"/>
    <mergeCell ref="E7:E8"/>
    <mergeCell ref="F7:F8"/>
    <mergeCell ref="H7:P7"/>
    <mergeCell ref="Q7:Q8"/>
    <mergeCell ref="A27:D27"/>
    <mergeCell ref="A6:Q6"/>
    <mergeCell ref="U1:U8"/>
    <mergeCell ref="V1:V8"/>
    <mergeCell ref="R7:R8"/>
    <mergeCell ref="K1:Q1"/>
    <mergeCell ref="K2:Q2"/>
    <mergeCell ref="K3:Q3"/>
    <mergeCell ref="K4:Q4"/>
    <mergeCell ref="A5:Q5"/>
    <mergeCell ref="B7:B8"/>
    <mergeCell ref="D7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5" zoomScale="110" zoomScaleNormal="110" zoomScalePageLayoutView="110" workbookViewId="0">
      <selection activeCell="Y23" sqref="Y23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20.710937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96"/>
      <c r="L1" s="96"/>
      <c r="M1" s="96"/>
      <c r="N1" s="96"/>
      <c r="O1" s="96"/>
      <c r="P1" s="96"/>
      <c r="Q1" s="96"/>
      <c r="R1" s="18"/>
      <c r="U1" s="62" t="s">
        <v>14</v>
      </c>
      <c r="V1" s="62" t="s">
        <v>15</v>
      </c>
    </row>
    <row r="2" spans="1:22" ht="15.75" x14ac:dyDescent="0.25">
      <c r="K2" s="97"/>
      <c r="L2" s="97"/>
      <c r="M2" s="97"/>
      <c r="N2" s="97"/>
      <c r="O2" s="97"/>
      <c r="P2" s="97"/>
      <c r="Q2" s="97"/>
      <c r="R2" s="19"/>
      <c r="U2" s="62"/>
      <c r="V2" s="62"/>
    </row>
    <row r="3" spans="1:22" ht="15.75" x14ac:dyDescent="0.25">
      <c r="I3" s="97"/>
      <c r="J3" s="97"/>
      <c r="K3" s="97"/>
      <c r="L3" s="97"/>
      <c r="M3" s="97"/>
      <c r="N3" s="97"/>
      <c r="O3" s="97"/>
      <c r="P3" s="97"/>
      <c r="Q3" s="97"/>
      <c r="R3" s="19"/>
      <c r="U3" s="62"/>
      <c r="V3" s="62"/>
    </row>
    <row r="4" spans="1:22" ht="15.75" x14ac:dyDescent="0.25">
      <c r="K4" s="97"/>
      <c r="L4" s="97"/>
      <c r="M4" s="97"/>
      <c r="N4" s="97"/>
      <c r="O4" s="97"/>
      <c r="P4" s="97"/>
      <c r="Q4" s="97"/>
      <c r="R4" s="19"/>
      <c r="U4" s="62"/>
      <c r="V4" s="62"/>
    </row>
    <row r="5" spans="1:22" x14ac:dyDescent="0.25">
      <c r="U5" s="62"/>
      <c r="V5" s="62"/>
    </row>
    <row r="6" spans="1:22" ht="15.75" x14ac:dyDescent="0.25">
      <c r="A6" s="9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3"/>
      <c r="U6" s="62"/>
      <c r="V6" s="62"/>
    </row>
    <row r="7" spans="1:22" x14ac:dyDescent="0.25">
      <c r="A7" s="82" t="s">
        <v>74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32"/>
      <c r="U7" s="62"/>
      <c r="V7" s="62"/>
    </row>
    <row r="8" spans="1:22" ht="15.75" x14ac:dyDescent="0.25">
      <c r="A8" s="99" t="s">
        <v>13</v>
      </c>
      <c r="B8" s="68" t="s">
        <v>1</v>
      </c>
      <c r="C8" s="68" t="s">
        <v>6</v>
      </c>
      <c r="D8" s="68" t="s">
        <v>2</v>
      </c>
      <c r="E8" s="68" t="s">
        <v>7</v>
      </c>
      <c r="F8" s="74" t="s">
        <v>8</v>
      </c>
      <c r="G8" s="94" t="s">
        <v>4</v>
      </c>
      <c r="H8" s="95"/>
      <c r="I8" s="95"/>
      <c r="J8" s="95"/>
      <c r="K8" s="95"/>
      <c r="L8" s="95"/>
      <c r="M8" s="95"/>
      <c r="N8" s="95"/>
      <c r="O8" s="95"/>
      <c r="P8" s="20"/>
      <c r="Q8" s="86" t="s">
        <v>5</v>
      </c>
      <c r="R8" s="86" t="s">
        <v>12</v>
      </c>
      <c r="S8" s="91" t="s">
        <v>9</v>
      </c>
      <c r="U8" s="62"/>
      <c r="V8" s="62"/>
    </row>
    <row r="9" spans="1:22" ht="15.75" x14ac:dyDescent="0.25">
      <c r="A9" s="100"/>
      <c r="B9" s="69"/>
      <c r="C9" s="69"/>
      <c r="D9" s="69"/>
      <c r="E9" s="69"/>
      <c r="F9" s="75"/>
      <c r="G9" s="21">
        <v>1</v>
      </c>
      <c r="H9" s="21">
        <v>2</v>
      </c>
      <c r="I9" s="21">
        <v>3</v>
      </c>
      <c r="J9" s="21">
        <v>4</v>
      </c>
      <c r="K9" s="21">
        <v>5</v>
      </c>
      <c r="L9" s="21">
        <v>6</v>
      </c>
      <c r="M9" s="21">
        <v>7</v>
      </c>
      <c r="N9" s="21">
        <v>8</v>
      </c>
      <c r="O9" s="21">
        <v>9</v>
      </c>
      <c r="P9" s="21">
        <v>10</v>
      </c>
      <c r="Q9" s="87"/>
      <c r="R9" s="87"/>
      <c r="S9" s="91"/>
      <c r="U9" s="62"/>
      <c r="V9" s="62"/>
    </row>
    <row r="10" spans="1:22" x14ac:dyDescent="0.25">
      <c r="A10" s="55">
        <v>1</v>
      </c>
      <c r="B10" s="103" t="s">
        <v>102</v>
      </c>
      <c r="C10" s="61" t="s">
        <v>116</v>
      </c>
      <c r="D10" s="114" t="s">
        <v>19</v>
      </c>
      <c r="E10" s="104" t="s">
        <v>62</v>
      </c>
      <c r="F10" s="56">
        <v>10.9</v>
      </c>
      <c r="G10" s="53">
        <v>150</v>
      </c>
      <c r="H10" s="53">
        <v>150</v>
      </c>
      <c r="I10" s="53">
        <v>150</v>
      </c>
      <c r="J10" s="53">
        <v>150</v>
      </c>
      <c r="K10" s="53">
        <v>150</v>
      </c>
      <c r="L10" s="6"/>
      <c r="M10" s="6"/>
      <c r="N10" s="6"/>
      <c r="O10" s="6"/>
      <c r="P10" s="6"/>
      <c r="Q10" s="6">
        <v>750</v>
      </c>
      <c r="R10" s="60" t="s">
        <v>131</v>
      </c>
      <c r="S10" s="26">
        <v>450.64352072163376</v>
      </c>
      <c r="U10" s="26">
        <f>$D$27*0.2/(0.01322*A10*A10+0.06088*A10+0.9259)</f>
        <v>551.16000000000008</v>
      </c>
      <c r="V10" s="26">
        <f>SUM(U10:U14)/5</f>
        <v>450.64352072163376</v>
      </c>
    </row>
    <row r="11" spans="1:22" ht="15" customHeight="1" x14ac:dyDescent="0.25">
      <c r="A11" s="55">
        <v>2</v>
      </c>
      <c r="B11" s="103" t="s">
        <v>103</v>
      </c>
      <c r="C11" s="61" t="s">
        <v>117</v>
      </c>
      <c r="D11" s="114" t="s">
        <v>21</v>
      </c>
      <c r="E11" s="104" t="s">
        <v>100</v>
      </c>
      <c r="F11" s="50">
        <v>62.8</v>
      </c>
      <c r="G11" s="53">
        <v>150</v>
      </c>
      <c r="H11" s="53">
        <v>150</v>
      </c>
      <c r="I11" s="53">
        <v>150</v>
      </c>
      <c r="J11" s="53">
        <v>150</v>
      </c>
      <c r="K11" s="53">
        <v>150</v>
      </c>
      <c r="L11" s="6"/>
      <c r="M11" s="6"/>
      <c r="N11" s="6"/>
      <c r="O11" s="6"/>
      <c r="P11" s="6"/>
      <c r="Q11" s="6">
        <v>750</v>
      </c>
      <c r="R11" s="60" t="s">
        <v>131</v>
      </c>
      <c r="S11" s="26">
        <v>450.64352072163376</v>
      </c>
      <c r="U11" s="26">
        <f>$D$27*0.2/(0.01322*A11*A11+0.06088*A11+0.9259)</f>
        <v>500.80869391389695</v>
      </c>
      <c r="V11" s="26">
        <v>450.64352072163376</v>
      </c>
    </row>
    <row r="12" spans="1:22" x14ac:dyDescent="0.25">
      <c r="A12" s="55">
        <v>3</v>
      </c>
      <c r="B12" s="103" t="s">
        <v>104</v>
      </c>
      <c r="C12" s="61">
        <v>816</v>
      </c>
      <c r="D12" s="114" t="s">
        <v>25</v>
      </c>
      <c r="E12" s="104" t="s">
        <v>100</v>
      </c>
      <c r="F12" s="56">
        <v>73.2</v>
      </c>
      <c r="G12" s="53">
        <v>150</v>
      </c>
      <c r="H12" s="53">
        <v>150</v>
      </c>
      <c r="I12" s="53">
        <v>150</v>
      </c>
      <c r="J12" s="53">
        <v>150</v>
      </c>
      <c r="K12" s="53">
        <v>150</v>
      </c>
      <c r="L12" s="12"/>
      <c r="M12" s="12"/>
      <c r="N12" s="12"/>
      <c r="O12" s="12"/>
      <c r="P12" s="12"/>
      <c r="Q12" s="12">
        <v>750</v>
      </c>
      <c r="R12" s="60" t="s">
        <v>131</v>
      </c>
      <c r="S12" s="26">
        <v>450.64352072163376</v>
      </c>
      <c r="U12" s="26">
        <f>$D$27*0.2/(0.01322*A12*A12+0.06088*A12+0.9259)</f>
        <v>449.00286757038589</v>
      </c>
      <c r="V12" s="26">
        <v>450.64352072163376</v>
      </c>
    </row>
    <row r="13" spans="1:22" x14ac:dyDescent="0.25">
      <c r="A13" s="55">
        <v>4</v>
      </c>
      <c r="B13" s="103" t="s">
        <v>105</v>
      </c>
      <c r="C13" s="61" t="s">
        <v>118</v>
      </c>
      <c r="D13" s="114" t="s">
        <v>25</v>
      </c>
      <c r="E13" s="104" t="s">
        <v>62</v>
      </c>
      <c r="F13" s="50">
        <v>90.7</v>
      </c>
      <c r="G13" s="53">
        <v>150</v>
      </c>
      <c r="H13" s="53">
        <v>150</v>
      </c>
      <c r="I13" s="53">
        <v>150</v>
      </c>
      <c r="J13" s="53">
        <v>150</v>
      </c>
      <c r="K13" s="53">
        <v>150</v>
      </c>
      <c r="L13" s="6"/>
      <c r="M13" s="6"/>
      <c r="N13" s="6"/>
      <c r="O13" s="6"/>
      <c r="P13" s="6"/>
      <c r="Q13" s="6">
        <v>750</v>
      </c>
      <c r="R13" s="60" t="s">
        <v>131</v>
      </c>
      <c r="S13" s="26">
        <v>450.64352072163376</v>
      </c>
      <c r="U13" s="26">
        <f>$D$27*0.2/(0.01322*A13*A13+0.06088*A13+0.9259)</f>
        <v>399.11944038118975</v>
      </c>
      <c r="V13" s="26">
        <v>450.64352072163376</v>
      </c>
    </row>
    <row r="14" spans="1:22" x14ac:dyDescent="0.25">
      <c r="A14" s="55">
        <v>5</v>
      </c>
      <c r="B14" s="103" t="s">
        <v>106</v>
      </c>
      <c r="C14" s="61" t="s">
        <v>119</v>
      </c>
      <c r="D14" s="114" t="s">
        <v>25</v>
      </c>
      <c r="E14" s="104" t="s">
        <v>61</v>
      </c>
      <c r="F14" s="50">
        <v>71.599999999999994</v>
      </c>
      <c r="G14" s="53">
        <v>150</v>
      </c>
      <c r="H14" s="53">
        <v>150</v>
      </c>
      <c r="I14" s="53">
        <v>150</v>
      </c>
      <c r="J14" s="53">
        <v>150</v>
      </c>
      <c r="K14" s="53">
        <v>150</v>
      </c>
      <c r="L14" s="6"/>
      <c r="M14" s="6"/>
      <c r="N14" s="6"/>
      <c r="O14" s="6"/>
      <c r="P14" s="6"/>
      <c r="Q14" s="6">
        <v>750</v>
      </c>
      <c r="R14" s="60" t="s">
        <v>131</v>
      </c>
      <c r="S14" s="26">
        <v>450.64352072163376</v>
      </c>
      <c r="U14" s="26">
        <f>$D$27*0.2/(0.01322*A14*A14+0.06088*A14+0.9259)</f>
        <v>353.1266017426961</v>
      </c>
      <c r="V14" s="26">
        <v>450.64352072163376</v>
      </c>
    </row>
    <row r="15" spans="1:22" x14ac:dyDescent="0.25">
      <c r="A15" s="55">
        <v>6</v>
      </c>
      <c r="B15" s="103" t="s">
        <v>107</v>
      </c>
      <c r="C15" s="61" t="s">
        <v>120</v>
      </c>
      <c r="D15" s="114">
        <v>2</v>
      </c>
      <c r="E15" s="104" t="s">
        <v>65</v>
      </c>
      <c r="F15" s="56">
        <v>38.200000000000003</v>
      </c>
      <c r="G15" s="53">
        <v>145</v>
      </c>
      <c r="H15" s="53">
        <v>150</v>
      </c>
      <c r="I15" s="53">
        <v>122</v>
      </c>
      <c r="J15" s="53">
        <v>150</v>
      </c>
      <c r="K15" s="53">
        <v>150</v>
      </c>
      <c r="L15" s="6"/>
      <c r="M15" s="6"/>
      <c r="N15" s="6"/>
      <c r="O15" s="6"/>
      <c r="P15" s="6"/>
      <c r="Q15" s="6">
        <v>717</v>
      </c>
      <c r="R15" s="60">
        <v>6</v>
      </c>
      <c r="S15" s="26">
        <v>311.90085450738502</v>
      </c>
      <c r="U15" s="26">
        <f>$D$27*0.2/(0.01322*A15*A15+0.06088*A15+0.9259)</f>
        <v>311.90085450738502</v>
      </c>
      <c r="V15" s="26"/>
    </row>
    <row r="16" spans="1:22" x14ac:dyDescent="0.25">
      <c r="A16" s="55">
        <v>7</v>
      </c>
      <c r="B16" s="103" t="s">
        <v>108</v>
      </c>
      <c r="C16" s="61" t="s">
        <v>121</v>
      </c>
      <c r="D16" s="114" t="s">
        <v>21</v>
      </c>
      <c r="E16" s="104" t="s">
        <v>128</v>
      </c>
      <c r="F16" s="56">
        <v>5.5</v>
      </c>
      <c r="G16" s="53">
        <v>150</v>
      </c>
      <c r="H16" s="53">
        <v>94</v>
      </c>
      <c r="I16" s="53">
        <v>129</v>
      </c>
      <c r="J16" s="53">
        <v>150</v>
      </c>
      <c r="K16" s="53">
        <v>150</v>
      </c>
      <c r="L16" s="6"/>
      <c r="M16" s="6"/>
      <c r="N16" s="6"/>
      <c r="O16" s="6"/>
      <c r="P16" s="6"/>
      <c r="Q16" s="6">
        <v>673</v>
      </c>
      <c r="R16" s="60">
        <v>7</v>
      </c>
      <c r="S16" s="26">
        <v>275.60204816385317</v>
      </c>
      <c r="U16" s="26">
        <f>$D$27*0.2/(0.01322*A16*A16+0.06088*A16+0.9259)</f>
        <v>275.60204816385317</v>
      </c>
      <c r="V16" s="26"/>
    </row>
    <row r="17" spans="1:22" x14ac:dyDescent="0.25">
      <c r="A17" s="55">
        <v>8</v>
      </c>
      <c r="B17" s="103" t="s">
        <v>109</v>
      </c>
      <c r="C17" s="61" t="s">
        <v>122</v>
      </c>
      <c r="D17" s="114" t="s">
        <v>21</v>
      </c>
      <c r="E17" s="104" t="s">
        <v>65</v>
      </c>
      <c r="F17" s="50">
        <v>16.899999999999999</v>
      </c>
      <c r="G17" s="53">
        <v>96</v>
      </c>
      <c r="H17" s="53">
        <v>87</v>
      </c>
      <c r="I17" s="53">
        <v>150</v>
      </c>
      <c r="J17" s="53">
        <v>150</v>
      </c>
      <c r="K17" s="53">
        <v>150</v>
      </c>
      <c r="L17" s="6"/>
      <c r="M17" s="6"/>
      <c r="N17" s="6"/>
      <c r="O17" s="6"/>
      <c r="P17" s="6"/>
      <c r="Q17" s="6">
        <v>633</v>
      </c>
      <c r="R17" s="60">
        <v>8</v>
      </c>
      <c r="S17" s="26">
        <v>243.98190365733817</v>
      </c>
      <c r="U17" s="26">
        <f>$D$27*0.2/(0.01322*A17*A17+0.06088*A17+0.9259)</f>
        <v>243.98190365733817</v>
      </c>
      <c r="V17" s="26"/>
    </row>
    <row r="18" spans="1:22" x14ac:dyDescent="0.25">
      <c r="A18" s="55">
        <v>9</v>
      </c>
      <c r="B18" s="103" t="s">
        <v>110</v>
      </c>
      <c r="C18" s="61" t="s">
        <v>123</v>
      </c>
      <c r="D18" s="114">
        <v>2</v>
      </c>
      <c r="E18" s="104" t="s">
        <v>129</v>
      </c>
      <c r="F18" s="56">
        <v>0</v>
      </c>
      <c r="G18" s="53">
        <v>150</v>
      </c>
      <c r="H18" s="53">
        <v>98</v>
      </c>
      <c r="I18" s="53">
        <v>135</v>
      </c>
      <c r="J18" s="53">
        <v>90</v>
      </c>
      <c r="K18" s="53">
        <v>150</v>
      </c>
      <c r="L18" s="6"/>
      <c r="M18" s="6"/>
      <c r="N18" s="6"/>
      <c r="O18" s="6"/>
      <c r="P18" s="6"/>
      <c r="Q18" s="6">
        <v>623</v>
      </c>
      <c r="R18" s="60">
        <v>9</v>
      </c>
      <c r="S18" s="26">
        <v>216.59645372233402</v>
      </c>
      <c r="U18" s="26">
        <f>$D$27*0.2/(0.01322*A18*A18+0.06088*A18+0.9259)</f>
        <v>216.59645372233402</v>
      </c>
      <c r="V18" s="26"/>
    </row>
    <row r="19" spans="1:22" x14ac:dyDescent="0.25">
      <c r="A19" s="55">
        <v>10</v>
      </c>
      <c r="B19" s="103" t="s">
        <v>111</v>
      </c>
      <c r="C19" s="61">
        <v>1392</v>
      </c>
      <c r="D19" s="114" t="s">
        <v>21</v>
      </c>
      <c r="E19" s="104" t="s">
        <v>129</v>
      </c>
      <c r="F19" s="56">
        <v>30.2</v>
      </c>
      <c r="G19" s="53">
        <v>20</v>
      </c>
      <c r="H19" s="53">
        <v>150</v>
      </c>
      <c r="I19" s="53">
        <v>150</v>
      </c>
      <c r="J19" s="53">
        <v>150</v>
      </c>
      <c r="K19" s="53">
        <v>150</v>
      </c>
      <c r="L19" s="6"/>
      <c r="M19" s="6"/>
      <c r="N19" s="6"/>
      <c r="O19" s="6"/>
      <c r="P19" s="6"/>
      <c r="Q19" s="6">
        <v>620</v>
      </c>
      <c r="R19" s="60">
        <v>10</v>
      </c>
      <c r="S19" s="26">
        <v>192.93590506528514</v>
      </c>
      <c r="U19" s="26">
        <f>$D$27*0.2/(0.01322*A19*A19+0.06088*A19+0.9259)</f>
        <v>192.93590506528514</v>
      </c>
      <c r="V19" s="26"/>
    </row>
    <row r="20" spans="1:22" x14ac:dyDescent="0.25">
      <c r="A20" s="55">
        <v>11</v>
      </c>
      <c r="B20" s="103" t="s">
        <v>112</v>
      </c>
      <c r="C20" s="61" t="s">
        <v>124</v>
      </c>
      <c r="D20" s="114" t="s">
        <v>25</v>
      </c>
      <c r="E20" s="104" t="s">
        <v>64</v>
      </c>
      <c r="F20" s="56">
        <v>68.7</v>
      </c>
      <c r="G20" s="53">
        <v>150</v>
      </c>
      <c r="H20" s="53">
        <v>150</v>
      </c>
      <c r="I20" s="53">
        <v>41</v>
      </c>
      <c r="J20" s="53">
        <v>0</v>
      </c>
      <c r="K20" s="53">
        <v>0</v>
      </c>
      <c r="L20" s="6"/>
      <c r="M20" s="6"/>
      <c r="N20" s="6"/>
      <c r="O20" s="6"/>
      <c r="P20" s="6"/>
      <c r="Q20" s="6">
        <v>341</v>
      </c>
      <c r="R20" s="60">
        <v>11</v>
      </c>
      <c r="S20" s="26">
        <v>172.49624436654983</v>
      </c>
      <c r="U20" s="26">
        <f>$D$27*0.2/(0.01322*A20*A20+0.06088*A20+0.9259)</f>
        <v>172.49624436654983</v>
      </c>
      <c r="V20" s="26"/>
    </row>
    <row r="21" spans="1:22" x14ac:dyDescent="0.25">
      <c r="A21" s="55">
        <v>12</v>
      </c>
      <c r="B21" s="103" t="s">
        <v>113</v>
      </c>
      <c r="C21" s="61" t="s">
        <v>125</v>
      </c>
      <c r="D21" s="114">
        <v>2</v>
      </c>
      <c r="E21" s="104" t="s">
        <v>65</v>
      </c>
      <c r="F21" s="56">
        <v>0</v>
      </c>
      <c r="G21" s="53">
        <v>150</v>
      </c>
      <c r="H21" s="53">
        <v>150</v>
      </c>
      <c r="I21" s="53">
        <v>0</v>
      </c>
      <c r="J21" s="53">
        <v>0</v>
      </c>
      <c r="K21" s="53">
        <v>0</v>
      </c>
      <c r="L21" s="6"/>
      <c r="M21" s="6"/>
      <c r="N21" s="6"/>
      <c r="O21" s="6"/>
      <c r="P21" s="6"/>
      <c r="Q21" s="6">
        <v>300</v>
      </c>
      <c r="R21" s="60">
        <v>12</v>
      </c>
      <c r="S21" s="26">
        <v>154.81413652272104</v>
      </c>
      <c r="U21" s="26">
        <f>$D$27*0.2/(0.01322*A21*A21+0.06088*A21+0.9259)</f>
        <v>154.81413652272104</v>
      </c>
      <c r="V21" s="26"/>
    </row>
    <row r="22" spans="1:22" x14ac:dyDescent="0.25">
      <c r="A22" s="55">
        <v>13</v>
      </c>
      <c r="B22" s="103" t="s">
        <v>114</v>
      </c>
      <c r="C22" s="61" t="s">
        <v>126</v>
      </c>
      <c r="D22" s="114" t="s">
        <v>19</v>
      </c>
      <c r="E22" s="104" t="s">
        <v>130</v>
      </c>
      <c r="F22" s="50">
        <v>25.5</v>
      </c>
      <c r="G22" s="53">
        <v>0</v>
      </c>
      <c r="H22" s="53">
        <v>0</v>
      </c>
      <c r="I22" s="53">
        <v>125</v>
      </c>
      <c r="J22" s="53">
        <v>27</v>
      </c>
      <c r="K22" s="53">
        <v>48</v>
      </c>
      <c r="L22" s="6"/>
      <c r="M22" s="6"/>
      <c r="N22" s="6"/>
      <c r="O22" s="6"/>
      <c r="P22" s="6"/>
      <c r="Q22" s="6">
        <v>200</v>
      </c>
      <c r="R22" s="60">
        <v>13</v>
      </c>
      <c r="S22" s="26">
        <v>139.48050370490344</v>
      </c>
      <c r="U22" s="26">
        <f>$D$27*0.2/(0.01322*A22*A22+0.06088*A22+0.9259)</f>
        <v>139.48050370490344</v>
      </c>
      <c r="V22" s="26"/>
    </row>
    <row r="23" spans="1:22" x14ac:dyDescent="0.25">
      <c r="A23" s="55">
        <v>14</v>
      </c>
      <c r="B23" s="103" t="s">
        <v>115</v>
      </c>
      <c r="C23" s="61" t="s">
        <v>127</v>
      </c>
      <c r="D23" s="114">
        <v>2</v>
      </c>
      <c r="E23" s="104" t="s">
        <v>65</v>
      </c>
      <c r="F23" s="57">
        <v>0</v>
      </c>
      <c r="G23" s="53">
        <v>0</v>
      </c>
      <c r="H23" s="53">
        <v>0</v>
      </c>
      <c r="I23" s="53">
        <v>0</v>
      </c>
      <c r="J23" s="53">
        <v>0</v>
      </c>
      <c r="K23" s="53">
        <v>14</v>
      </c>
      <c r="L23" s="12"/>
      <c r="M23" s="12"/>
      <c r="N23" s="12"/>
      <c r="O23" s="12"/>
      <c r="P23" s="12"/>
      <c r="Q23" s="12">
        <v>14</v>
      </c>
      <c r="R23" s="60">
        <v>14</v>
      </c>
      <c r="S23" s="26">
        <v>126.14262108236031</v>
      </c>
      <c r="U23" s="26">
        <f>$D$27*0.2/(0.01322*A23*A23+0.06088*A23+0.9259)</f>
        <v>126.14262108236031</v>
      </c>
      <c r="V23" s="26"/>
    </row>
    <row r="25" spans="1:22" x14ac:dyDescent="0.25">
      <c r="A25" s="81" t="s">
        <v>11</v>
      </c>
      <c r="B25" s="81"/>
      <c r="C25" s="81"/>
      <c r="D25" s="24">
        <v>29.5</v>
      </c>
    </row>
    <row r="26" spans="1:22" ht="15.75" x14ac:dyDescent="0.25">
      <c r="A26" s="80" t="s">
        <v>16</v>
      </c>
      <c r="B26" s="81"/>
      <c r="C26" s="81"/>
      <c r="D26" s="24">
        <v>1848.6</v>
      </c>
    </row>
    <row r="27" spans="1:22" x14ac:dyDescent="0.25">
      <c r="A27" s="81" t="s">
        <v>10</v>
      </c>
      <c r="B27" s="81"/>
      <c r="C27" s="81"/>
      <c r="D27" s="24">
        <f>SUM(F10:F23)+D25*A23+D26</f>
        <v>2755.8</v>
      </c>
    </row>
    <row r="30" spans="1:22" x14ac:dyDescent="0.25">
      <c r="D30" s="30"/>
    </row>
  </sheetData>
  <mergeCells count="21">
    <mergeCell ref="A25:C25"/>
    <mergeCell ref="A27:C27"/>
    <mergeCell ref="A8:A9"/>
    <mergeCell ref="B8:B9"/>
    <mergeCell ref="D8:D9"/>
    <mergeCell ref="A26:C26"/>
    <mergeCell ref="C8:C9"/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2019-05-31T08:36:44Z</dcterms:modified>
</cp:coreProperties>
</file>