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-45" windowWidth="9720" windowHeight="6930"/>
  </bookViews>
  <sheets>
    <sheet name="Лист1" sheetId="1" r:id="rId1"/>
  </sheets>
  <definedNames>
    <definedName name="_xlnm.Print_Titles" localSheetId="0">Лист1!$A:$H</definedName>
    <definedName name="_xlnm.Print_Area" localSheetId="0">Лист1!$A$1:$BS$83</definedName>
  </definedNames>
  <calcPr calcId="145621"/>
</workbook>
</file>

<file path=xl/calcChain.xml><?xml version="1.0" encoding="utf-8"?>
<calcChain xmlns="http://schemas.openxmlformats.org/spreadsheetml/2006/main">
  <c r="H34" i="1" l="1"/>
  <c r="B62" i="1" l="1"/>
  <c r="B77" i="1"/>
  <c r="B37" i="1"/>
  <c r="F34" i="1" l="1"/>
  <c r="B67" i="1" l="1"/>
  <c r="B65" i="1"/>
  <c r="B81" i="1"/>
  <c r="B64" i="1"/>
  <c r="B39" i="1"/>
  <c r="B74" i="1"/>
  <c r="B48" i="1"/>
  <c r="B73" i="1"/>
  <c r="Y32" i="1" l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F30" i="1"/>
  <c r="H30" i="1" s="1"/>
  <c r="E30" i="1"/>
  <c r="E32" i="1" l="1"/>
  <c r="F12" i="1" l="1"/>
  <c r="E12" i="1"/>
  <c r="E27" i="1"/>
  <c r="Z14" i="1" l="1"/>
  <c r="Z15" i="1" s="1"/>
  <c r="Z9" i="1"/>
  <c r="AM14" i="1"/>
  <c r="AM15" i="1" s="1"/>
  <c r="AM9" i="1"/>
  <c r="AN14" i="1"/>
  <c r="AN15" i="1" s="1"/>
  <c r="AN9" i="1"/>
  <c r="Y14" i="1"/>
  <c r="Y15" i="1" s="1"/>
  <c r="Y9" i="1"/>
  <c r="AK14" i="1"/>
  <c r="AK15" i="1" s="1"/>
  <c r="AK9" i="1"/>
  <c r="W14" i="1" l="1"/>
  <c r="W15" i="1" s="1"/>
  <c r="W9" i="1"/>
  <c r="AJ14" i="1"/>
  <c r="AJ15" i="1" s="1"/>
  <c r="AJ9" i="1"/>
  <c r="AL14" i="1"/>
  <c r="AL15" i="1" s="1"/>
  <c r="AL9" i="1"/>
  <c r="AO9" i="1"/>
  <c r="AO14" i="1"/>
  <c r="AO15" i="1" s="1"/>
  <c r="I14" i="1" l="1"/>
  <c r="AV14" i="1" l="1"/>
  <c r="AV15" i="1" s="1"/>
  <c r="AV9" i="1"/>
  <c r="AH14" i="1"/>
  <c r="AH15" i="1" s="1"/>
  <c r="AH9" i="1"/>
  <c r="U14" i="1"/>
  <c r="U15" i="1" s="1"/>
  <c r="U9" i="1"/>
  <c r="X14" i="1" l="1"/>
  <c r="X15" i="1" s="1"/>
  <c r="X9" i="1"/>
  <c r="AG14" i="1"/>
  <c r="AG15" i="1" s="1"/>
  <c r="AG9" i="1"/>
  <c r="BQ14" i="1"/>
  <c r="BQ15" i="1" s="1"/>
  <c r="BQ9" i="1"/>
  <c r="BR14" i="1"/>
  <c r="BR15" i="1" s="1"/>
  <c r="BR9" i="1"/>
  <c r="AF14" i="1" l="1"/>
  <c r="AF15" i="1" s="1"/>
  <c r="AF9" i="1"/>
  <c r="AD14" i="1" l="1"/>
  <c r="AD15" i="1" s="1"/>
  <c r="AD9" i="1"/>
  <c r="AE14" i="1"/>
  <c r="AE15" i="1" s="1"/>
  <c r="AE9" i="1"/>
  <c r="V14" i="1" l="1"/>
  <c r="V15" i="1" s="1"/>
  <c r="V9" i="1"/>
  <c r="BM14" i="1" l="1"/>
  <c r="BM15" i="1" s="1"/>
  <c r="BM9" i="1"/>
  <c r="BS14" i="1" l="1"/>
  <c r="BS15" i="1" s="1"/>
  <c r="BP14" i="1"/>
  <c r="BP15" i="1" s="1"/>
  <c r="BO14" i="1"/>
  <c r="BO15" i="1" s="1"/>
  <c r="BN14" i="1"/>
  <c r="BN15" i="1" s="1"/>
  <c r="BL14" i="1"/>
  <c r="BL15" i="1" s="1"/>
  <c r="BK14" i="1"/>
  <c r="BK15" i="1" s="1"/>
  <c r="BJ14" i="1"/>
  <c r="BJ15" i="1" s="1"/>
  <c r="BI14" i="1"/>
  <c r="BI15" i="1" s="1"/>
  <c r="BH14" i="1"/>
  <c r="BH15" i="1" s="1"/>
  <c r="BG14" i="1"/>
  <c r="BG15" i="1" s="1"/>
  <c r="BF14" i="1"/>
  <c r="BF15" i="1" s="1"/>
  <c r="BE14" i="1"/>
  <c r="BE15" i="1" s="1"/>
  <c r="BC14" i="1"/>
  <c r="BC15" i="1" s="1"/>
  <c r="BB14" i="1"/>
  <c r="BB15" i="1" s="1"/>
  <c r="BA14" i="1"/>
  <c r="BA15" i="1" s="1"/>
  <c r="AZ14" i="1"/>
  <c r="AZ15" i="1" s="1"/>
  <c r="AY14" i="1"/>
  <c r="AY15" i="1" s="1"/>
  <c r="AX14" i="1"/>
  <c r="AX15" i="1" s="1"/>
  <c r="AW14" i="1"/>
  <c r="AW15" i="1" s="1"/>
  <c r="AU14" i="1"/>
  <c r="AU15" i="1" s="1"/>
  <c r="AT14" i="1"/>
  <c r="AT15" i="1" s="1"/>
  <c r="AS14" i="1"/>
  <c r="AS15" i="1" s="1"/>
  <c r="AR14" i="1"/>
  <c r="AR15" i="1" s="1"/>
  <c r="AQ14" i="1"/>
  <c r="AQ15" i="1" s="1"/>
  <c r="AP14" i="1"/>
  <c r="AP15" i="1" s="1"/>
  <c r="AI14" i="1"/>
  <c r="AI15" i="1" s="1"/>
  <c r="AC14" i="1"/>
  <c r="AC15" i="1" s="1"/>
  <c r="AB14" i="1"/>
  <c r="AB15" i="1" s="1"/>
  <c r="AA14" i="1"/>
  <c r="AA15" i="1" s="1"/>
  <c r="T14" i="1"/>
  <c r="T15" i="1" s="1"/>
  <c r="S14" i="1"/>
  <c r="S15" i="1" s="1"/>
  <c r="R14" i="1"/>
  <c r="R15" i="1" s="1"/>
  <c r="Q14" i="1"/>
  <c r="Q15" i="1" s="1"/>
  <c r="P14" i="1"/>
  <c r="P15" i="1" s="1"/>
  <c r="O14" i="1"/>
  <c r="O15" i="1" s="1"/>
  <c r="N14" i="1"/>
  <c r="N15" i="1" s="1"/>
  <c r="M14" i="1"/>
  <c r="M15" i="1" s="1"/>
  <c r="L14" i="1"/>
  <c r="L15" i="1" s="1"/>
  <c r="K14" i="1"/>
  <c r="K15" i="1" s="1"/>
  <c r="J14" i="1"/>
  <c r="J15" i="1" s="1"/>
  <c r="I15" i="1"/>
  <c r="BD14" i="1"/>
  <c r="BD15" i="1" s="1"/>
  <c r="R9" i="1" l="1"/>
  <c r="F7" i="1"/>
  <c r="E7" i="1"/>
  <c r="AB9" i="1"/>
  <c r="BN9" i="1"/>
  <c r="AA9" i="1"/>
  <c r="AZ9" i="1"/>
  <c r="BB9" i="1"/>
  <c r="S9" i="1"/>
  <c r="P9" i="1"/>
  <c r="BK9" i="1"/>
  <c r="BI9" i="1"/>
  <c r="AT9" i="1"/>
  <c r="BS9" i="1"/>
  <c r="BP9" i="1"/>
  <c r="BH9" i="1"/>
  <c r="BL9" i="1"/>
  <c r="BJ9" i="1"/>
  <c r="BO9" i="1"/>
  <c r="BG9" i="1"/>
  <c r="BF9" i="1"/>
  <c r="BE9" i="1"/>
  <c r="BD9" i="1"/>
  <c r="BC9" i="1"/>
  <c r="BA9" i="1"/>
  <c r="AY9" i="1"/>
  <c r="AX9" i="1"/>
  <c r="AW9" i="1"/>
  <c r="AU9" i="1"/>
  <c r="AS9" i="1"/>
  <c r="AR9" i="1"/>
  <c r="AQ9" i="1"/>
  <c r="AP9" i="1"/>
  <c r="AI9" i="1"/>
  <c r="AC9" i="1"/>
  <c r="T9" i="1"/>
  <c r="Q9" i="1"/>
  <c r="O9" i="1"/>
  <c r="N9" i="1"/>
  <c r="M9" i="1"/>
  <c r="L9" i="1"/>
  <c r="K9" i="1"/>
  <c r="J9" i="1"/>
  <c r="I9" i="1"/>
  <c r="B61" i="1" l="1"/>
  <c r="E26" i="1" l="1"/>
  <c r="E25" i="1"/>
  <c r="E22" i="1"/>
  <c r="E24" i="1"/>
  <c r="E23" i="1"/>
  <c r="E21" i="1"/>
  <c r="E20" i="1"/>
  <c r="E19" i="1"/>
  <c r="E18" i="1"/>
  <c r="E17" i="1"/>
  <c r="F26" i="1"/>
  <c r="F25" i="1"/>
  <c r="F22" i="1"/>
  <c r="F24" i="1"/>
  <c r="F23" i="1"/>
  <c r="F21" i="1"/>
  <c r="F20" i="1"/>
  <c r="F19" i="1"/>
  <c r="F18" i="1"/>
  <c r="F17" i="1"/>
  <c r="F13" i="1"/>
  <c r="B78" i="1" l="1"/>
  <c r="B83" i="1" l="1"/>
  <c r="B47" i="1" l="1"/>
  <c r="B42" i="1"/>
  <c r="B45" i="1"/>
  <c r="B51" i="1"/>
  <c r="B40" i="1"/>
  <c r="B38" i="1"/>
  <c r="B60" i="1"/>
  <c r="B76" i="1"/>
  <c r="B63" i="1"/>
  <c r="B59" i="1"/>
  <c r="B82" i="1"/>
  <c r="B58" i="1"/>
  <c r="B49" i="1"/>
  <c r="B54" i="1"/>
  <c r="B71" i="1"/>
  <c r="B44" i="1"/>
  <c r="B80" i="1"/>
  <c r="B72" i="1"/>
  <c r="B66" i="1"/>
  <c r="B55" i="1"/>
  <c r="B46" i="1"/>
  <c r="B69" i="1"/>
  <c r="B36" i="1"/>
  <c r="B57" i="1"/>
  <c r="B41" i="1"/>
  <c r="B68" i="1"/>
  <c r="B50" i="1" l="1"/>
  <c r="B43" i="1" l="1"/>
  <c r="B52" i="1"/>
  <c r="B79" i="1"/>
  <c r="B75" i="1"/>
  <c r="B56" i="1"/>
  <c r="B53" i="1"/>
  <c r="B70" i="1"/>
  <c r="E13" i="1" l="1"/>
  <c r="E28" i="1" s="1"/>
  <c r="E11" i="1"/>
  <c r="E10" i="1"/>
  <c r="E9" i="1"/>
  <c r="E6" i="1"/>
  <c r="E5" i="1"/>
  <c r="F11" i="1"/>
  <c r="G12" i="1" s="1"/>
  <c r="F10" i="1"/>
  <c r="F9" i="1"/>
  <c r="F6" i="1"/>
  <c r="F5" i="1"/>
  <c r="G25" i="1" l="1"/>
  <c r="G22" i="1"/>
  <c r="G24" i="1"/>
  <c r="G26" i="1"/>
  <c r="G23" i="1"/>
  <c r="H25" i="1" l="1"/>
  <c r="E15" i="1"/>
  <c r="B25" i="1" l="1"/>
  <c r="H22" i="1"/>
  <c r="B22" i="1"/>
  <c r="B24" i="1"/>
  <c r="H24" i="1"/>
  <c r="H26" i="1"/>
  <c r="B26" i="1"/>
  <c r="H23" i="1"/>
  <c r="B23" i="1"/>
  <c r="B21" i="1"/>
  <c r="B20" i="1"/>
  <c r="B18" i="1"/>
  <c r="H20" i="1"/>
  <c r="E16" i="1"/>
  <c r="H13" i="1"/>
  <c r="H18" i="1"/>
  <c r="H21" i="1"/>
  <c r="H17" i="1"/>
  <c r="H19" i="1"/>
  <c r="G17" i="1"/>
  <c r="G18" i="1"/>
  <c r="G21" i="1"/>
  <c r="G13" i="1"/>
  <c r="G19" i="1"/>
  <c r="G20" i="1"/>
  <c r="B17" i="1"/>
  <c r="B19" i="1"/>
  <c r="F8" i="1" l="1"/>
  <c r="E8" i="1"/>
</calcChain>
</file>

<file path=xl/sharedStrings.xml><?xml version="1.0" encoding="utf-8"?>
<sst xmlns="http://schemas.openxmlformats.org/spreadsheetml/2006/main" count="248" uniqueCount="215">
  <si>
    <t>из них проголосовали=</t>
  </si>
  <si>
    <t>Фамилия,имя</t>
  </si>
  <si>
    <t>Москва</t>
  </si>
  <si>
    <t>город</t>
  </si>
  <si>
    <t>Приморский край</t>
  </si>
  <si>
    <t>ВСЕГО</t>
  </si>
  <si>
    <t>голосовали за число кандидатов=</t>
  </si>
  <si>
    <t>%</t>
  </si>
  <si>
    <t>от числа проголосрвавших</t>
  </si>
  <si>
    <t>77</t>
  </si>
  <si>
    <t>25</t>
  </si>
  <si>
    <t>71</t>
  </si>
  <si>
    <t>59</t>
  </si>
  <si>
    <t>78</t>
  </si>
  <si>
    <t>54</t>
  </si>
  <si>
    <t>35</t>
  </si>
  <si>
    <t>Санкт-Петербург</t>
  </si>
  <si>
    <t>Саратовская область</t>
  </si>
  <si>
    <t>64</t>
  </si>
  <si>
    <t>63</t>
  </si>
  <si>
    <t>Самарская область</t>
  </si>
  <si>
    <t>02</t>
  </si>
  <si>
    <t>число человек</t>
  </si>
  <si>
    <t>03</t>
  </si>
  <si>
    <t>09</t>
  </si>
  <si>
    <t>Карачаево-Черкесская Республика</t>
  </si>
  <si>
    <t>Республика Башкортостан</t>
  </si>
  <si>
    <t>Республика Бурятия</t>
  </si>
  <si>
    <t>Республика Коми</t>
  </si>
  <si>
    <t>Республика Северная Осетия</t>
  </si>
  <si>
    <t>11</t>
  </si>
  <si>
    <t>15</t>
  </si>
  <si>
    <t>22</t>
  </si>
  <si>
    <t>Алтайский край</t>
  </si>
  <si>
    <t>26</t>
  </si>
  <si>
    <t>Ставропольский край</t>
  </si>
  <si>
    <t>27</t>
  </si>
  <si>
    <t>29</t>
  </si>
  <si>
    <t>36</t>
  </si>
  <si>
    <t>Архангельская область</t>
  </si>
  <si>
    <t>Вологодская область</t>
  </si>
  <si>
    <t>38</t>
  </si>
  <si>
    <t>43</t>
  </si>
  <si>
    <t>Иркутская область</t>
  </si>
  <si>
    <t>Кировская область</t>
  </si>
  <si>
    <t>Нижеородская область</t>
  </si>
  <si>
    <t>Новосибирская область</t>
  </si>
  <si>
    <t>61</t>
  </si>
  <si>
    <t>Ростовская область</t>
  </si>
  <si>
    <t>Свердловская область</t>
  </si>
  <si>
    <t>Тульская область</t>
  </si>
  <si>
    <t>Томская область</t>
  </si>
  <si>
    <t>Тюменская область</t>
  </si>
  <si>
    <t>Челябинская область</t>
  </si>
  <si>
    <t>86</t>
  </si>
  <si>
    <t>89</t>
  </si>
  <si>
    <t>Ханты-Мансиймкий АО</t>
  </si>
  <si>
    <t>Ямало-Ненецкий АО</t>
  </si>
  <si>
    <t>Кандидаты в Комитет F2D</t>
  </si>
  <si>
    <t xml:space="preserve">код региона </t>
  </si>
  <si>
    <t xml:space="preserve">Число пилотов </t>
  </si>
  <si>
    <t xml:space="preserve">Число механиков </t>
  </si>
  <si>
    <t>от числа имеющих голос</t>
  </si>
  <si>
    <t>70</t>
  </si>
  <si>
    <t>Федеральный округ</t>
  </si>
  <si>
    <t>50</t>
  </si>
  <si>
    <t>52</t>
  </si>
  <si>
    <t>СФО</t>
  </si>
  <si>
    <t>УФО</t>
  </si>
  <si>
    <t>СКФО</t>
  </si>
  <si>
    <t>ЮФО</t>
  </si>
  <si>
    <t>ЦФО</t>
  </si>
  <si>
    <t>СЗФО</t>
  </si>
  <si>
    <t>ПФО</t>
  </si>
  <si>
    <t>Пермский край</t>
  </si>
  <si>
    <t>Тюмень</t>
  </si>
  <si>
    <t>Бояр Валерий</t>
  </si>
  <si>
    <t>Трифонов Игорь</t>
  </si>
  <si>
    <t>Фадеев Евгений</t>
  </si>
  <si>
    <t>Фаизов Борис</t>
  </si>
  <si>
    <t>Екатеринбург</t>
  </si>
  <si>
    <t>Латышев Аркадий</t>
  </si>
  <si>
    <t>Челябинск</t>
  </si>
  <si>
    <t>Моисеев Юрий</t>
  </si>
  <si>
    <t>Алексин</t>
  </si>
  <si>
    <t>Химки</t>
  </si>
  <si>
    <t>Владивосток</t>
  </si>
  <si>
    <t>A</t>
  </si>
  <si>
    <t>ИТОГИ</t>
  </si>
  <si>
    <t>Регион / группа голосующих</t>
  </si>
  <si>
    <t>число регионов / групп</t>
  </si>
  <si>
    <t>Беляев Вячеслав</t>
  </si>
  <si>
    <t>Воронежская область</t>
  </si>
  <si>
    <t>Белгородская область</t>
  </si>
  <si>
    <t>31</t>
  </si>
  <si>
    <t>код кандидата</t>
  </si>
  <si>
    <t>23</t>
  </si>
  <si>
    <t>82</t>
  </si>
  <si>
    <t>Краснодарский край</t>
  </si>
  <si>
    <t>Республика Крым</t>
  </si>
  <si>
    <t>Хабаровский край</t>
  </si>
  <si>
    <t>ДФО</t>
  </si>
  <si>
    <t>С-Петербург</t>
  </si>
  <si>
    <t>Галиуллин Евгений</t>
  </si>
  <si>
    <t>Тольятти</t>
  </si>
  <si>
    <t>Антонов Сергей</t>
  </si>
  <si>
    <t>№</t>
  </si>
  <si>
    <t>ПРИНЯТЫЕ БЮЛЛЕТЕНИ</t>
  </si>
  <si>
    <t>Коды:</t>
  </si>
  <si>
    <t>Состав Комитета_Регион_(Адресат)</t>
  </si>
  <si>
    <t>Избирателии Комитета F2D 2019</t>
  </si>
  <si>
    <t>Дущенко Дмитрий</t>
  </si>
  <si>
    <t>Московская область</t>
  </si>
  <si>
    <t>18</t>
  </si>
  <si>
    <t>Удмуртская Республика</t>
  </si>
  <si>
    <t>19</t>
  </si>
  <si>
    <t>Республика Хакасия</t>
  </si>
  <si>
    <t>24</t>
  </si>
  <si>
    <t>Красноярский край</t>
  </si>
  <si>
    <t>32</t>
  </si>
  <si>
    <t>Брянская область</t>
  </si>
  <si>
    <t>Калужская область</t>
  </si>
  <si>
    <t>48</t>
  </si>
  <si>
    <t>Липецкая область</t>
  </si>
  <si>
    <t>45</t>
  </si>
  <si>
    <t>Курганская область</t>
  </si>
  <si>
    <t>40</t>
  </si>
  <si>
    <t>62</t>
  </si>
  <si>
    <t>Рязанская область</t>
  </si>
  <si>
    <t>73</t>
  </si>
  <si>
    <t>67</t>
  </si>
  <si>
    <t>Смоленская область</t>
  </si>
  <si>
    <t>Число судей+организаторов</t>
  </si>
  <si>
    <t>Число тренеров+членов Комитета</t>
  </si>
  <si>
    <t>Всего причастных к  КР F2D 2019</t>
  </si>
  <si>
    <t>В том числе юниоры</t>
  </si>
  <si>
    <t>Новосибирская область Кляус</t>
  </si>
  <si>
    <t>Московская область, Ступино</t>
  </si>
  <si>
    <t>Москва Высота</t>
  </si>
  <si>
    <t>Москва Антонов</t>
  </si>
  <si>
    <t>Москва Дущенко</t>
  </si>
  <si>
    <t>Хабаровск Быстреев Роман</t>
  </si>
  <si>
    <t>Хабаровск Быстреев Ефим</t>
  </si>
  <si>
    <t>50,73,77 МАИ + Ульяновск</t>
  </si>
  <si>
    <t>Москва Бабинцев</t>
  </si>
  <si>
    <t>Москва Березин</t>
  </si>
  <si>
    <t>Московская область Трифонов</t>
  </si>
  <si>
    <t>Москва МАК+МАИ</t>
  </si>
  <si>
    <t>Московская область Виват</t>
  </si>
  <si>
    <t>Москва Виват</t>
  </si>
  <si>
    <t>Москва Чаплыгин</t>
  </si>
  <si>
    <t>Московская область Сидоров</t>
  </si>
  <si>
    <t>*</t>
  </si>
  <si>
    <t>из них ПОФИГИСТЫ=</t>
  </si>
  <si>
    <t>голосов</t>
  </si>
  <si>
    <t>ОТКЛОНЕННЫЕ ГОЛОСА</t>
  </si>
  <si>
    <t>136789X_23</t>
  </si>
  <si>
    <t>123459А_54</t>
  </si>
  <si>
    <t>123459А_72</t>
  </si>
  <si>
    <t>123479A_54_Кляус</t>
  </si>
  <si>
    <t>134589A_82</t>
  </si>
  <si>
    <t>1234567_03</t>
  </si>
  <si>
    <t>1345678_02</t>
  </si>
  <si>
    <t>5679AXX_50_Ступино</t>
  </si>
  <si>
    <t>Причина отклонения</t>
  </si>
  <si>
    <t>нет подтверждения участия в КР F-2D</t>
  </si>
  <si>
    <t>1345678_63</t>
  </si>
  <si>
    <t>1345AXX_77_Антонов</t>
  </si>
  <si>
    <t>13459XX_77_Высота</t>
  </si>
  <si>
    <t>45678XX_25</t>
  </si>
  <si>
    <t>нет подтверждения участия в КР F-2D, нет лицензии</t>
  </si>
  <si>
    <t>123459A_89</t>
  </si>
  <si>
    <t>123459A_45</t>
  </si>
  <si>
    <t>1345678_77_Дущенко</t>
  </si>
  <si>
    <t>123459A_74</t>
  </si>
  <si>
    <t>123459A_86</t>
  </si>
  <si>
    <t xml:space="preserve">Голоса избирателей, разнесённые из беллютеней по принадлежности изберателей к регионам </t>
  </si>
  <si>
    <t>13458XX_64</t>
  </si>
  <si>
    <t>1345678_11</t>
  </si>
  <si>
    <t>146789A_62</t>
  </si>
  <si>
    <t>123458A_26</t>
  </si>
  <si>
    <t>123459A_22</t>
  </si>
  <si>
    <t>345678A_27_Роман</t>
  </si>
  <si>
    <t>12345AX_61</t>
  </si>
  <si>
    <t>123459A_78</t>
  </si>
  <si>
    <t>123459A_71</t>
  </si>
  <si>
    <t>123458A_66</t>
  </si>
  <si>
    <t>совпадение составов в бюллетенях</t>
  </si>
  <si>
    <t>13458XX_24</t>
  </si>
  <si>
    <t>123459A_38</t>
  </si>
  <si>
    <t>12345AX_59</t>
  </si>
  <si>
    <t>123456A_19</t>
  </si>
  <si>
    <t>34567AX_27_Ефим</t>
  </si>
  <si>
    <t>123459A_15</t>
  </si>
  <si>
    <t>принято бюллетеней =</t>
  </si>
  <si>
    <t>134567A_31</t>
  </si>
  <si>
    <t>134568A_35</t>
  </si>
  <si>
    <t>43 50 77 МАИ</t>
  </si>
  <si>
    <t>123459A_77_Бабинцев</t>
  </si>
  <si>
    <t>135679A_50_Трифонов</t>
  </si>
  <si>
    <t>123456A_36</t>
  </si>
  <si>
    <t>1567AXX_40</t>
  </si>
  <si>
    <t>1346789_43_50_77_МАИ</t>
  </si>
  <si>
    <t>134579A_50_73_77_МАИ+Ульяновск</t>
  </si>
  <si>
    <t>134569A_77_Березин</t>
  </si>
  <si>
    <t>346789A_77_МАК МАИ</t>
  </si>
  <si>
    <t>голосовал индивидуально</t>
  </si>
  <si>
    <t>134569A_77_Виват</t>
  </si>
  <si>
    <t>134567X_50_Сидоров</t>
  </si>
  <si>
    <t>147XXXX_77_Чаплыгин</t>
  </si>
  <si>
    <t>1234568_43</t>
  </si>
  <si>
    <t>134589A_52</t>
  </si>
  <si>
    <t>Результаты избрания Комитета F-2D ФАС России участниками КР F2D 2018-2019 гг и 2019-2020 гг в 2019 году</t>
  </si>
  <si>
    <t>Причастные к  КР F-2D 2018-2019гг и 2019-2020гг в 2019 году</t>
  </si>
  <si>
    <t>разнесено по регионам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</si>
</sst>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27" x14ac:knownFonts="1">
    <font>
      <sz val="10"/>
      <name val="Times New Roman Cyr"/>
      <charset val="204"/>
    </font>
    <font>
      <sz val="10"/>
      <name val="Arial Narrow"/>
      <family val="2"/>
      <charset val="204"/>
    </font>
    <font>
      <sz val="8"/>
      <name val="Arial Narrow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8"/>
      <name val="Times New Roman Cyr"/>
      <charset val="204"/>
    </font>
    <font>
      <b/>
      <sz val="8"/>
      <name val="Arial"/>
      <family val="2"/>
      <charset val="204"/>
    </font>
    <font>
      <b/>
      <sz val="8"/>
      <name val="Arial Narrow"/>
      <family val="2"/>
      <charset val="204"/>
    </font>
    <font>
      <b/>
      <sz val="8"/>
      <color indexed="17"/>
      <name val="Arial Narrow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8"/>
      <name val="Agency FB"/>
      <family val="2"/>
    </font>
    <font>
      <sz val="8"/>
      <color theme="0"/>
      <name val="Agency FB"/>
      <family val="2"/>
    </font>
    <font>
      <b/>
      <sz val="9"/>
      <name val="Arial"/>
      <family val="2"/>
      <charset val="204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9"/>
      <name val="Times New Roman Cyr"/>
      <charset val="204"/>
    </font>
    <font>
      <b/>
      <sz val="8"/>
      <name val="Agency FB"/>
      <family val="2"/>
    </font>
    <font>
      <b/>
      <sz val="8"/>
      <color rgb="FFFF0000"/>
      <name val="Agency FB"/>
      <family val="2"/>
    </font>
    <font>
      <b/>
      <sz val="10"/>
      <name val="Agency FB"/>
      <family val="2"/>
    </font>
    <font>
      <sz val="9"/>
      <name val="Agency FB"/>
      <family val="2"/>
    </font>
    <font>
      <b/>
      <sz val="8"/>
      <color indexed="17"/>
      <name val="Agency FB"/>
      <family val="2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7C80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2">
    <xf numFmtId="0" fontId="0" fillId="0" borderId="0" xfId="0"/>
    <xf numFmtId="0" fontId="2" fillId="0" borderId="0" xfId="0" applyFont="1"/>
    <xf numFmtId="49" fontId="2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49" fontId="2" fillId="5" borderId="5" xfId="0" applyNumberFormat="1" applyFont="1" applyFill="1" applyBorder="1" applyAlignment="1">
      <alignment horizontal="center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2" fillId="7" borderId="5" xfId="0" applyNumberFormat="1" applyFont="1" applyFill="1" applyBorder="1" applyAlignment="1">
      <alignment horizontal="center" vertical="center"/>
    </xf>
    <xf numFmtId="49" fontId="2" fillId="8" borderId="5" xfId="0" applyNumberFormat="1" applyFont="1" applyFill="1" applyBorder="1" applyAlignment="1">
      <alignment horizontal="center" vertical="center"/>
    </xf>
    <xf numFmtId="49" fontId="2" fillId="9" borderId="5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textRotation="90"/>
    </xf>
    <xf numFmtId="0" fontId="2" fillId="4" borderId="22" xfId="0" applyFont="1" applyFill="1" applyBorder="1" applyAlignment="1">
      <alignment horizontal="center" textRotation="90"/>
    </xf>
    <xf numFmtId="0" fontId="2" fillId="5" borderId="22" xfId="0" applyFont="1" applyFill="1" applyBorder="1" applyAlignment="1">
      <alignment horizontal="center" textRotation="90"/>
    </xf>
    <xf numFmtId="0" fontId="2" fillId="6" borderId="22" xfId="0" applyFont="1" applyFill="1" applyBorder="1" applyAlignment="1">
      <alignment horizontal="center" textRotation="90"/>
    </xf>
    <xf numFmtId="0" fontId="2" fillId="7" borderId="22" xfId="0" applyFont="1" applyFill="1" applyBorder="1" applyAlignment="1">
      <alignment horizontal="center" textRotation="90"/>
    </xf>
    <xf numFmtId="0" fontId="2" fillId="8" borderId="22" xfId="0" applyFont="1" applyFill="1" applyBorder="1" applyAlignment="1">
      <alignment horizontal="center" textRotation="90"/>
    </xf>
    <xf numFmtId="0" fontId="2" fillId="0" borderId="22" xfId="0" applyFont="1" applyBorder="1" applyAlignment="1">
      <alignment horizontal="center" textRotation="90"/>
    </xf>
    <xf numFmtId="0" fontId="2" fillId="9" borderId="22" xfId="0" applyFont="1" applyFill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1" fillId="0" borderId="0" xfId="0" applyFont="1"/>
    <xf numFmtId="1" fontId="2" fillId="0" borderId="0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textRotation="90"/>
    </xf>
    <xf numFmtId="0" fontId="8" fillId="0" borderId="25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8" fillId="2" borderId="25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28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/>
    </xf>
    <xf numFmtId="0" fontId="2" fillId="11" borderId="22" xfId="0" applyFont="1" applyFill="1" applyBorder="1" applyAlignment="1">
      <alignment horizontal="center" textRotation="90"/>
    </xf>
    <xf numFmtId="0" fontId="8" fillId="0" borderId="0" xfId="0" applyFont="1" applyAlignment="1">
      <alignment horizontal="left" vertical="center"/>
    </xf>
    <xf numFmtId="49" fontId="2" fillId="9" borderId="18" xfId="0" applyNumberFormat="1" applyFont="1" applyFill="1" applyBorder="1" applyAlignment="1">
      <alignment horizontal="center" vertical="center"/>
    </xf>
    <xf numFmtId="0" fontId="2" fillId="9" borderId="41" xfId="0" applyFont="1" applyFill="1" applyBorder="1" applyAlignment="1">
      <alignment horizontal="center" textRotation="90"/>
    </xf>
    <xf numFmtId="1" fontId="14" fillId="0" borderId="0" xfId="0" applyNumberFormat="1" applyFont="1" applyFill="1" applyBorder="1" applyAlignment="1">
      <alignment horizontal="center" vertical="center"/>
    </xf>
    <xf numFmtId="49" fontId="2" fillId="9" borderId="24" xfId="0" applyNumberFormat="1" applyFont="1" applyFill="1" applyBorder="1" applyAlignment="1">
      <alignment horizontal="center" vertical="center"/>
    </xf>
    <xf numFmtId="0" fontId="2" fillId="9" borderId="42" xfId="0" applyFont="1" applyFill="1" applyBorder="1" applyAlignment="1">
      <alignment horizontal="center" textRotation="90"/>
    </xf>
    <xf numFmtId="49" fontId="2" fillId="9" borderId="7" xfId="0" applyNumberFormat="1" applyFont="1" applyFill="1" applyBorder="1" applyAlignment="1">
      <alignment horizontal="center" vertical="center"/>
    </xf>
    <xf numFmtId="49" fontId="8" fillId="4" borderId="5" xfId="0" applyNumberFormat="1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textRotation="90"/>
    </xf>
    <xf numFmtId="0" fontId="2" fillId="16" borderId="22" xfId="0" applyFont="1" applyFill="1" applyBorder="1" applyAlignment="1">
      <alignment horizontal="center" textRotation="90"/>
    </xf>
    <xf numFmtId="0" fontId="5" fillId="7" borderId="33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37" xfId="0" applyFont="1" applyBorder="1" applyAlignment="1" applyProtection="1">
      <alignment horizontal="right" vertical="center" textRotation="90"/>
      <protection hidden="1"/>
    </xf>
    <xf numFmtId="0" fontId="6" fillId="0" borderId="38" xfId="0" applyFont="1" applyBorder="1" applyAlignment="1"/>
    <xf numFmtId="0" fontId="6" fillId="0" borderId="39" xfId="0" applyFont="1" applyBorder="1" applyAlignment="1"/>
    <xf numFmtId="0" fontId="5" fillId="0" borderId="33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5" fillId="6" borderId="33" xfId="0" applyFont="1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5" fillId="9" borderId="31" xfId="0" applyFont="1" applyFill="1" applyBorder="1" applyAlignment="1">
      <alignment horizontal="center" vertical="center"/>
    </xf>
    <xf numFmtId="0" fontId="5" fillId="9" borderId="36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8" borderId="3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10" fillId="0" borderId="34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26" xfId="0" applyFont="1" applyBorder="1" applyAlignment="1"/>
    <xf numFmtId="0" fontId="2" fillId="0" borderId="25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/>
    </xf>
    <xf numFmtId="0" fontId="3" fillId="12" borderId="0" xfId="0" applyFont="1" applyFill="1" applyBorder="1" applyAlignment="1">
      <alignment horizontal="center" vertical="center"/>
    </xf>
    <xf numFmtId="0" fontId="0" fillId="12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12" borderId="0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right" vertical="center"/>
    </xf>
    <xf numFmtId="0" fontId="13" fillId="0" borderId="25" xfId="0" applyFont="1" applyBorder="1" applyAlignment="1">
      <alignment vertical="center"/>
    </xf>
    <xf numFmtId="1" fontId="15" fillId="0" borderId="2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" fontId="15" fillId="0" borderId="51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2" fillId="13" borderId="0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vertical="center"/>
    </xf>
    <xf numFmtId="165" fontId="2" fillId="13" borderId="0" xfId="0" applyNumberFormat="1" applyFont="1" applyFill="1" applyBorder="1" applyAlignment="1" applyProtection="1">
      <alignment horizontal="right" vertical="center"/>
    </xf>
    <xf numFmtId="0" fontId="0" fillId="13" borderId="0" xfId="0" applyFill="1" applyBorder="1" applyAlignment="1">
      <alignment horizontal="right"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vertical="center"/>
    </xf>
    <xf numFmtId="165" fontId="2" fillId="10" borderId="0" xfId="0" applyNumberFormat="1" applyFont="1" applyFill="1" applyBorder="1" applyAlignment="1" applyProtection="1">
      <alignment horizontal="right" vertical="center"/>
    </xf>
    <xf numFmtId="0" fontId="0" fillId="10" borderId="0" xfId="0" applyFill="1" applyBorder="1" applyAlignment="1">
      <alignment horizontal="right" vertical="center"/>
    </xf>
    <xf numFmtId="165" fontId="2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horizontal="right" vertical="center"/>
    </xf>
    <xf numFmtId="1" fontId="2" fillId="0" borderId="28" xfId="0" applyNumberFormat="1" applyFont="1" applyFill="1" applyBorder="1" applyAlignment="1" applyProtection="1">
      <alignment horizontal="center" vertical="center"/>
    </xf>
    <xf numFmtId="1" fontId="12" fillId="0" borderId="2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1" fontId="17" fillId="0" borderId="0" xfId="0" applyNumberFormat="1" applyFont="1" applyBorder="1" applyAlignment="1">
      <alignment horizontal="center" vertical="center"/>
    </xf>
    <xf numFmtId="0" fontId="19" fillId="0" borderId="0" xfId="0" applyFont="1"/>
    <xf numFmtId="0" fontId="19" fillId="0" borderId="46" xfId="0" applyFont="1" applyBorder="1" applyAlignment="1">
      <alignment horizontal="center"/>
    </xf>
    <xf numFmtId="0" fontId="2" fillId="21" borderId="0" xfId="0" applyFont="1" applyFill="1" applyBorder="1" applyAlignment="1">
      <alignment vertical="center"/>
    </xf>
    <xf numFmtId="1" fontId="14" fillId="0" borderId="7" xfId="0" applyNumberFormat="1" applyFont="1" applyFill="1" applyBorder="1" applyAlignment="1">
      <alignment horizontal="center" vertical="center"/>
    </xf>
    <xf numFmtId="1" fontId="20" fillId="0" borderId="7" xfId="0" applyNumberFormat="1" applyFont="1" applyFill="1" applyBorder="1" applyAlignment="1">
      <alignment horizontal="center" vertical="center"/>
    </xf>
    <xf numFmtId="1" fontId="14" fillId="0" borderId="25" xfId="0" applyNumberFormat="1" applyFont="1" applyFill="1" applyBorder="1" applyAlignment="1">
      <alignment horizontal="center" vertical="center"/>
    </xf>
    <xf numFmtId="1" fontId="14" fillId="0" borderId="49" xfId="0" applyNumberFormat="1" applyFont="1" applyFill="1" applyBorder="1" applyAlignment="1">
      <alignment horizontal="center" vertical="center"/>
    </xf>
    <xf numFmtId="49" fontId="2" fillId="17" borderId="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" fontId="2" fillId="18" borderId="28" xfId="0" applyNumberFormat="1" applyFont="1" applyFill="1" applyBorder="1" applyAlignment="1" applyProtection="1">
      <alignment horizontal="center" vertical="center"/>
    </xf>
    <xf numFmtId="0" fontId="2" fillId="18" borderId="28" xfId="0" applyFont="1" applyFill="1" applyBorder="1" applyAlignment="1">
      <alignment vertical="center"/>
    </xf>
    <xf numFmtId="0" fontId="2" fillId="17" borderId="0" xfId="0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vertical="center"/>
    </xf>
    <xf numFmtId="165" fontId="2" fillId="17" borderId="0" xfId="0" applyNumberFormat="1" applyFont="1" applyFill="1" applyBorder="1" applyAlignment="1" applyProtection="1">
      <alignment horizontal="right" vertical="center"/>
    </xf>
    <xf numFmtId="0" fontId="0" fillId="17" borderId="0" xfId="0" applyFill="1" applyBorder="1" applyAlignment="1">
      <alignment horizontal="right" vertical="center"/>
    </xf>
    <xf numFmtId="0" fontId="2" fillId="20" borderId="0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vertical="center"/>
    </xf>
    <xf numFmtId="165" fontId="2" fillId="20" borderId="0" xfId="0" applyNumberFormat="1" applyFont="1" applyFill="1" applyBorder="1" applyAlignment="1" applyProtection="1">
      <alignment horizontal="right" vertical="center"/>
    </xf>
    <xf numFmtId="0" fontId="0" fillId="20" borderId="0" xfId="0" applyFill="1" applyBorder="1" applyAlignment="1">
      <alignment horizontal="right" vertical="center"/>
    </xf>
    <xf numFmtId="0" fontId="2" fillId="23" borderId="0" xfId="0" applyFont="1" applyFill="1" applyBorder="1" applyAlignment="1">
      <alignment horizontal="center" vertical="center"/>
    </xf>
    <xf numFmtId="0" fontId="2" fillId="23" borderId="0" xfId="0" applyFont="1" applyFill="1" applyBorder="1" applyAlignment="1">
      <alignment vertical="center"/>
    </xf>
    <xf numFmtId="165" fontId="2" fillId="23" borderId="0" xfId="0" applyNumberFormat="1" applyFont="1" applyFill="1" applyBorder="1" applyAlignment="1" applyProtection="1">
      <alignment horizontal="right" vertical="center"/>
    </xf>
    <xf numFmtId="0" fontId="0" fillId="23" borderId="0" xfId="0" applyFill="1" applyBorder="1" applyAlignment="1">
      <alignment horizontal="right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165" fontId="2" fillId="24" borderId="0" xfId="0" applyNumberFormat="1" applyFont="1" applyFill="1" applyBorder="1" applyAlignment="1" applyProtection="1">
      <alignment horizontal="right" vertical="center"/>
    </xf>
    <xf numFmtId="0" fontId="0" fillId="24" borderId="0" xfId="0" applyFill="1" applyBorder="1" applyAlignment="1">
      <alignment horizontal="right" vertical="center"/>
    </xf>
    <xf numFmtId="0" fontId="2" fillId="25" borderId="0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vertical="center"/>
    </xf>
    <xf numFmtId="165" fontId="2" fillId="25" borderId="0" xfId="0" applyNumberFormat="1" applyFont="1" applyFill="1" applyBorder="1" applyAlignment="1" applyProtection="1">
      <alignment horizontal="right" vertical="center"/>
    </xf>
    <xf numFmtId="0" fontId="0" fillId="25" borderId="0" xfId="0" applyFill="1" applyBorder="1" applyAlignment="1">
      <alignment horizontal="right" vertical="center"/>
    </xf>
    <xf numFmtId="0" fontId="2" fillId="25" borderId="0" xfId="0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textRotation="90"/>
    </xf>
    <xf numFmtId="0" fontId="14" fillId="0" borderId="10" xfId="0" applyFont="1" applyBorder="1" applyAlignment="1">
      <alignment horizontal="center" textRotation="90"/>
    </xf>
    <xf numFmtId="164" fontId="14" fillId="0" borderId="6" xfId="0" applyNumberFormat="1" applyFont="1" applyBorder="1" applyAlignment="1">
      <alignment horizontal="center"/>
    </xf>
    <xf numFmtId="0" fontId="14" fillId="0" borderId="10" xfId="0" applyFont="1" applyBorder="1"/>
    <xf numFmtId="0" fontId="20" fillId="0" borderId="8" xfId="0" applyFont="1" applyBorder="1" applyAlignment="1">
      <alignment horizontal="center" vertical="center"/>
    </xf>
    <xf numFmtId="1" fontId="20" fillId="0" borderId="7" xfId="0" applyNumberFormat="1" applyFont="1" applyBorder="1" applyAlignment="1">
      <alignment horizontal="center" vertical="center"/>
    </xf>
    <xf numFmtId="0" fontId="20" fillId="10" borderId="8" xfId="0" applyFont="1" applyFill="1" applyBorder="1" applyAlignment="1">
      <alignment horizontal="center" vertical="center"/>
    </xf>
    <xf numFmtId="1" fontId="20" fillId="10" borderId="7" xfId="0" applyNumberFormat="1" applyFont="1" applyFill="1" applyBorder="1" applyAlignment="1">
      <alignment horizontal="center" vertical="center"/>
    </xf>
    <xf numFmtId="0" fontId="20" fillId="2" borderId="10" xfId="0" applyFont="1" applyFill="1" applyBorder="1"/>
    <xf numFmtId="0" fontId="21" fillId="0" borderId="8" xfId="0" applyFont="1" applyBorder="1" applyAlignment="1">
      <alignment horizontal="center" vertical="center"/>
    </xf>
    <xf numFmtId="1" fontId="21" fillId="0" borderId="7" xfId="0" applyNumberFormat="1" applyFont="1" applyFill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0" fontId="20" fillId="0" borderId="10" xfId="0" applyFont="1" applyFill="1" applyBorder="1"/>
    <xf numFmtId="164" fontId="14" fillId="0" borderId="6" xfId="0" applyNumberFormat="1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6" xfId="0" applyFont="1" applyBorder="1"/>
    <xf numFmtId="0" fontId="14" fillId="0" borderId="11" xfId="0" applyFont="1" applyBorder="1"/>
    <xf numFmtId="1" fontId="14" fillId="0" borderId="17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" fontId="14" fillId="0" borderId="5" xfId="0" applyNumberFormat="1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/>
    </xf>
    <xf numFmtId="1" fontId="14" fillId="0" borderId="9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/>
    </xf>
    <xf numFmtId="0" fontId="23" fillId="0" borderId="0" xfId="0" applyFont="1"/>
    <xf numFmtId="1" fontId="14" fillId="0" borderId="38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1" fontId="20" fillId="0" borderId="47" xfId="0" applyNumberFormat="1" applyFont="1" applyFill="1" applyBorder="1" applyAlignment="1">
      <alignment horizontal="center" vertical="center"/>
    </xf>
    <xf numFmtId="164" fontId="14" fillId="0" borderId="28" xfId="0" applyNumberFormat="1" applyFont="1" applyFill="1" applyBorder="1" applyAlignment="1">
      <alignment horizontal="center" vertical="center"/>
    </xf>
    <xf numFmtId="164" fontId="20" fillId="0" borderId="28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20" fillId="18" borderId="0" xfId="0" applyFont="1" applyFill="1" applyBorder="1" applyAlignment="1">
      <alignment vertical="center"/>
    </xf>
    <xf numFmtId="0" fontId="14" fillId="0" borderId="28" xfId="0" applyFont="1" applyBorder="1" applyAlignment="1">
      <alignment vertical="center"/>
    </xf>
    <xf numFmtId="1" fontId="14" fillId="3" borderId="6" xfId="0" applyNumberFormat="1" applyFont="1" applyFill="1" applyBorder="1" applyAlignment="1">
      <alignment horizontal="center" vertical="center"/>
    </xf>
    <xf numFmtId="1" fontId="14" fillId="3" borderId="7" xfId="0" applyNumberFormat="1" applyFont="1" applyFill="1" applyBorder="1" applyAlignment="1">
      <alignment horizontal="center" vertical="center"/>
    </xf>
    <xf numFmtId="1" fontId="14" fillId="5" borderId="7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1" fontId="20" fillId="4" borderId="7" xfId="0" applyNumberFormat="1" applyFont="1" applyFill="1" applyBorder="1" applyAlignment="1">
      <alignment horizontal="center" vertical="center"/>
    </xf>
    <xf numFmtId="1" fontId="14" fillId="6" borderId="7" xfId="0" applyNumberFormat="1" applyFont="1" applyFill="1" applyBorder="1" applyAlignment="1">
      <alignment horizontal="center" vertical="center"/>
    </xf>
    <xf numFmtId="1" fontId="14" fillId="7" borderId="7" xfId="0" applyNumberFormat="1" applyFont="1" applyFill="1" applyBorder="1" applyAlignment="1">
      <alignment horizontal="center" vertical="center"/>
    </xf>
    <xf numFmtId="1" fontId="14" fillId="16" borderId="7" xfId="0" applyNumberFormat="1" applyFont="1" applyFill="1" applyBorder="1" applyAlignment="1">
      <alignment horizontal="center" vertical="center"/>
    </xf>
    <xf numFmtId="1" fontId="14" fillId="8" borderId="7" xfId="0" applyNumberFormat="1" applyFont="1" applyFill="1" applyBorder="1" applyAlignment="1">
      <alignment horizontal="center" vertical="center"/>
    </xf>
    <xf numFmtId="1" fontId="14" fillId="9" borderId="7" xfId="0" applyNumberFormat="1" applyFont="1" applyFill="1" applyBorder="1" applyAlignment="1">
      <alignment horizontal="center" vertical="center"/>
    </xf>
    <xf numFmtId="1" fontId="14" fillId="9" borderId="25" xfId="0" applyNumberFormat="1" applyFont="1" applyFill="1" applyBorder="1" applyAlignment="1">
      <alignment horizontal="center" vertical="center"/>
    </xf>
    <xf numFmtId="1" fontId="14" fillId="9" borderId="49" xfId="0" applyNumberFormat="1" applyFont="1" applyFill="1" applyBorder="1" applyAlignment="1">
      <alignment horizontal="center" vertical="center"/>
    </xf>
    <xf numFmtId="1" fontId="14" fillId="11" borderId="7" xfId="0" applyNumberFormat="1" applyFont="1" applyFill="1" applyBorder="1" applyAlignment="1">
      <alignment horizontal="center" vertical="center"/>
    </xf>
    <xf numFmtId="1" fontId="14" fillId="17" borderId="7" xfId="0" applyNumberFormat="1" applyFont="1" applyFill="1" applyBorder="1" applyAlignment="1">
      <alignment horizontal="center" vertical="center"/>
    </xf>
    <xf numFmtId="1" fontId="14" fillId="15" borderId="7" xfId="0" applyNumberFormat="1" applyFont="1" applyFill="1" applyBorder="1" applyAlignment="1">
      <alignment horizontal="center" vertical="center"/>
    </xf>
    <xf numFmtId="1" fontId="14" fillId="12" borderId="7" xfId="0" applyNumberFormat="1" applyFont="1" applyFill="1" applyBorder="1" applyAlignment="1">
      <alignment horizontal="center" vertical="center"/>
    </xf>
    <xf numFmtId="1" fontId="14" fillId="12" borderId="25" xfId="0" applyNumberFormat="1" applyFont="1" applyFill="1" applyBorder="1" applyAlignment="1">
      <alignment horizontal="center" vertical="center"/>
    </xf>
    <xf numFmtId="1" fontId="14" fillId="12" borderId="49" xfId="0" applyNumberFormat="1" applyFont="1" applyFill="1" applyBorder="1" applyAlignment="1">
      <alignment horizontal="center" vertical="center"/>
    </xf>
    <xf numFmtId="1" fontId="20" fillId="3" borderId="6" xfId="0" applyNumberFormat="1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1" fontId="20" fillId="11" borderId="7" xfId="0" applyNumberFormat="1" applyFont="1" applyFill="1" applyBorder="1" applyAlignment="1">
      <alignment horizontal="center" vertical="center"/>
    </xf>
    <xf numFmtId="1" fontId="20" fillId="14" borderId="7" xfId="0" applyNumberFormat="1" applyFont="1" applyFill="1" applyBorder="1" applyAlignment="1">
      <alignment horizontal="center" vertical="center"/>
    </xf>
    <xf numFmtId="1" fontId="20" fillId="15" borderId="7" xfId="0" applyNumberFormat="1" applyFont="1" applyFill="1" applyBorder="1" applyAlignment="1">
      <alignment horizontal="center" vertical="center"/>
    </xf>
    <xf numFmtId="1" fontId="20" fillId="16" borderId="7" xfId="0" applyNumberFormat="1" applyFont="1" applyFill="1" applyBorder="1" applyAlignment="1">
      <alignment horizontal="center" vertical="center"/>
    </xf>
    <xf numFmtId="1" fontId="20" fillId="17" borderId="7" xfId="0" applyNumberFormat="1" applyFont="1" applyFill="1" applyBorder="1" applyAlignment="1">
      <alignment horizontal="center" vertical="center"/>
    </xf>
    <xf numFmtId="1" fontId="20" fillId="12" borderId="7" xfId="0" applyNumberFormat="1" applyFont="1" applyFill="1" applyBorder="1" applyAlignment="1">
      <alignment horizontal="center" vertical="center"/>
    </xf>
    <xf numFmtId="1" fontId="20" fillId="12" borderId="25" xfId="0" applyNumberFormat="1" applyFont="1" applyFill="1" applyBorder="1" applyAlignment="1">
      <alignment horizontal="center" vertical="center"/>
    </xf>
    <xf numFmtId="1" fontId="20" fillId="12" borderId="49" xfId="0" applyNumberFormat="1" applyFont="1" applyFill="1" applyBorder="1" applyAlignment="1">
      <alignment horizontal="center" vertical="center"/>
    </xf>
    <xf numFmtId="1" fontId="24" fillId="3" borderId="6" xfId="0" applyNumberFormat="1" applyFont="1" applyFill="1" applyBorder="1" applyAlignment="1">
      <alignment horizontal="center" vertical="center"/>
    </xf>
    <xf numFmtId="1" fontId="24" fillId="3" borderId="7" xfId="0" applyNumberFormat="1" applyFont="1" applyFill="1" applyBorder="1" applyAlignment="1">
      <alignment horizontal="center" vertical="center"/>
    </xf>
    <xf numFmtId="1" fontId="24" fillId="5" borderId="7" xfId="0" applyNumberFormat="1" applyFont="1" applyFill="1" applyBorder="1" applyAlignment="1">
      <alignment horizontal="center" vertical="center"/>
    </xf>
    <xf numFmtId="1" fontId="24" fillId="4" borderId="7" xfId="0" applyNumberFormat="1" applyFont="1" applyFill="1" applyBorder="1" applyAlignment="1">
      <alignment horizontal="center" vertical="center"/>
    </xf>
    <xf numFmtId="1" fontId="24" fillId="6" borderId="7" xfId="0" applyNumberFormat="1" applyFont="1" applyFill="1" applyBorder="1" applyAlignment="1">
      <alignment horizontal="center" vertical="center"/>
    </xf>
    <xf numFmtId="1" fontId="24" fillId="7" borderId="7" xfId="0" applyNumberFormat="1" applyFont="1" applyFill="1" applyBorder="1" applyAlignment="1">
      <alignment horizontal="center" vertical="center"/>
    </xf>
    <xf numFmtId="1" fontId="24" fillId="16" borderId="7" xfId="0" applyNumberFormat="1" applyFont="1" applyFill="1" applyBorder="1" applyAlignment="1">
      <alignment horizontal="center" vertical="center"/>
    </xf>
    <xf numFmtId="1" fontId="24" fillId="8" borderId="7" xfId="0" applyNumberFormat="1" applyFont="1" applyFill="1" applyBorder="1" applyAlignment="1">
      <alignment horizontal="center" vertical="center"/>
    </xf>
    <xf numFmtId="1" fontId="24" fillId="0" borderId="7" xfId="0" applyNumberFormat="1" applyFont="1" applyBorder="1" applyAlignment="1">
      <alignment horizontal="center" vertical="center"/>
    </xf>
    <xf numFmtId="1" fontId="24" fillId="9" borderId="7" xfId="0" applyNumberFormat="1" applyFont="1" applyFill="1" applyBorder="1" applyAlignment="1">
      <alignment horizontal="center" vertical="center"/>
    </xf>
    <xf numFmtId="1" fontId="24" fillId="9" borderId="25" xfId="0" applyNumberFormat="1" applyFont="1" applyFill="1" applyBorder="1" applyAlignment="1">
      <alignment horizontal="center" vertical="center"/>
    </xf>
    <xf numFmtId="1" fontId="24" fillId="9" borderId="49" xfId="0" applyNumberFormat="1" applyFont="1" applyFill="1" applyBorder="1" applyAlignment="1">
      <alignment horizontal="center" vertical="center"/>
    </xf>
    <xf numFmtId="1" fontId="21" fillId="10" borderId="6" xfId="0" applyNumberFormat="1" applyFont="1" applyFill="1" applyBorder="1" applyAlignment="1">
      <alignment horizontal="center" vertical="center"/>
    </xf>
    <xf numFmtId="1" fontId="20" fillId="18" borderId="7" xfId="0" applyNumberFormat="1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1" fontId="21" fillId="10" borderId="7" xfId="0" applyNumberFormat="1" applyFont="1" applyFill="1" applyBorder="1" applyAlignment="1">
      <alignment horizontal="center" vertical="center"/>
    </xf>
    <xf numFmtId="1" fontId="20" fillId="19" borderId="7" xfId="0" applyNumberFormat="1" applyFont="1" applyFill="1" applyBorder="1" applyAlignment="1">
      <alignment horizontal="center" vertical="center"/>
    </xf>
    <xf numFmtId="1" fontId="20" fillId="19" borderId="25" xfId="0" applyNumberFormat="1" applyFont="1" applyFill="1" applyBorder="1" applyAlignment="1">
      <alignment horizontal="center" vertical="center"/>
    </xf>
    <xf numFmtId="1" fontId="20" fillId="19" borderId="49" xfId="0" applyNumberFormat="1" applyFont="1" applyFill="1" applyBorder="1" applyAlignment="1">
      <alignment horizontal="center" vertical="center"/>
    </xf>
    <xf numFmtId="1" fontId="21" fillId="18" borderId="7" xfId="0" applyNumberFormat="1" applyFont="1" applyFill="1" applyBorder="1" applyAlignment="1">
      <alignment horizontal="center" vertical="center"/>
    </xf>
    <xf numFmtId="1" fontId="21" fillId="2" borderId="7" xfId="0" applyNumberFormat="1" applyFont="1" applyFill="1" applyBorder="1" applyAlignment="1">
      <alignment horizontal="center" vertical="center"/>
    </xf>
    <xf numFmtId="1" fontId="21" fillId="19" borderId="7" xfId="0" applyNumberFormat="1" applyFont="1" applyFill="1" applyBorder="1" applyAlignment="1">
      <alignment horizontal="center" vertical="center"/>
    </xf>
    <xf numFmtId="1" fontId="21" fillId="19" borderId="25" xfId="0" applyNumberFormat="1" applyFont="1" applyFill="1" applyBorder="1" applyAlignment="1">
      <alignment horizontal="center" vertical="center"/>
    </xf>
    <xf numFmtId="1" fontId="21" fillId="19" borderId="49" xfId="0" applyNumberFormat="1" applyFont="1" applyFill="1" applyBorder="1" applyAlignment="1">
      <alignment horizontal="center" vertical="center"/>
    </xf>
    <xf numFmtId="1" fontId="14" fillId="10" borderId="6" xfId="0" applyNumberFormat="1" applyFont="1" applyFill="1" applyBorder="1" applyAlignment="1">
      <alignment horizontal="center" vertical="center"/>
    </xf>
    <xf numFmtId="1" fontId="14" fillId="18" borderId="7" xfId="0" applyNumberFormat="1" applyFont="1" applyFill="1" applyBorder="1" applyAlignment="1">
      <alignment horizontal="center" vertical="center"/>
    </xf>
    <xf numFmtId="1" fontId="14" fillId="10" borderId="7" xfId="0" applyNumberFormat="1" applyFont="1" applyFill="1" applyBorder="1" applyAlignment="1">
      <alignment horizontal="center" vertical="center"/>
    </xf>
    <xf numFmtId="1" fontId="14" fillId="19" borderId="7" xfId="0" applyNumberFormat="1" applyFont="1" applyFill="1" applyBorder="1" applyAlignment="1">
      <alignment horizontal="center" vertical="center"/>
    </xf>
    <xf numFmtId="1" fontId="14" fillId="19" borderId="25" xfId="0" applyNumberFormat="1" applyFont="1" applyFill="1" applyBorder="1" applyAlignment="1">
      <alignment horizontal="center" vertical="center"/>
    </xf>
    <xf numFmtId="1" fontId="14" fillId="19" borderId="49" xfId="0" applyNumberFormat="1" applyFont="1" applyFill="1" applyBorder="1" applyAlignment="1">
      <alignment horizontal="center" vertical="center"/>
    </xf>
    <xf numFmtId="1" fontId="14" fillId="0" borderId="26" xfId="0" applyNumberFormat="1" applyFont="1" applyFill="1" applyBorder="1" applyAlignment="1">
      <alignment horizontal="center" vertical="center"/>
    </xf>
    <xf numFmtId="1" fontId="14" fillId="0" borderId="50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1" fontId="14" fillId="13" borderId="12" xfId="0" applyNumberFormat="1" applyFont="1" applyFill="1" applyBorder="1" applyAlignment="1">
      <alignment horizontal="center" vertical="center"/>
    </xf>
    <xf numFmtId="1" fontId="14" fillId="17" borderId="12" xfId="0" applyNumberFormat="1" applyFont="1" applyFill="1" applyBorder="1" applyAlignment="1">
      <alignment horizontal="center" vertical="center"/>
    </xf>
    <xf numFmtId="1" fontId="14" fillId="20" borderId="12" xfId="0" applyNumberFormat="1" applyFont="1" applyFill="1" applyBorder="1" applyAlignment="1">
      <alignment horizontal="center" vertical="center"/>
    </xf>
    <xf numFmtId="1" fontId="14" fillId="24" borderId="12" xfId="0" applyNumberFormat="1" applyFont="1" applyFill="1" applyBorder="1" applyAlignment="1">
      <alignment horizontal="center" vertical="center"/>
    </xf>
    <xf numFmtId="1" fontId="14" fillId="22" borderId="12" xfId="0" applyNumberFormat="1" applyFont="1" applyFill="1" applyBorder="1" applyAlignment="1">
      <alignment horizontal="center" vertical="center"/>
    </xf>
    <xf numFmtId="1" fontId="14" fillId="23" borderId="17" xfId="0" applyNumberFormat="1" applyFont="1" applyFill="1" applyBorder="1" applyAlignment="1">
      <alignment horizontal="center" vertical="center"/>
    </xf>
    <xf numFmtId="1" fontId="14" fillId="13" borderId="7" xfId="0" applyNumberFormat="1" applyFont="1" applyFill="1" applyBorder="1" applyAlignment="1">
      <alignment horizontal="center" vertical="center"/>
    </xf>
    <xf numFmtId="1" fontId="14" fillId="10" borderId="17" xfId="0" applyNumberFormat="1" applyFont="1" applyFill="1" applyBorder="1" applyAlignment="1">
      <alignment horizontal="center" vertical="center"/>
    </xf>
    <xf numFmtId="1" fontId="14" fillId="12" borderId="17" xfId="0" applyNumberFormat="1" applyFont="1" applyFill="1" applyBorder="1" applyAlignment="1">
      <alignment horizontal="center" vertical="center"/>
    </xf>
    <xf numFmtId="1" fontId="14" fillId="13" borderId="17" xfId="0" applyNumberFormat="1" applyFont="1" applyFill="1" applyBorder="1" applyAlignment="1">
      <alignment horizontal="center" vertical="center"/>
    </xf>
    <xf numFmtId="1" fontId="14" fillId="24" borderId="17" xfId="0" applyNumberFormat="1" applyFont="1" applyFill="1" applyBorder="1" applyAlignment="1">
      <alignment horizontal="center" vertical="center"/>
    </xf>
    <xf numFmtId="1" fontId="14" fillId="20" borderId="17" xfId="0" applyNumberFormat="1" applyFont="1" applyFill="1" applyBorder="1" applyAlignment="1">
      <alignment horizontal="center" vertical="center"/>
    </xf>
    <xf numFmtId="1" fontId="14" fillId="15" borderId="17" xfId="0" applyNumberFormat="1" applyFont="1" applyFill="1" applyBorder="1" applyAlignment="1">
      <alignment horizontal="center" vertical="center"/>
    </xf>
    <xf numFmtId="1" fontId="14" fillId="22" borderId="7" xfId="0" applyNumberFormat="1" applyFont="1" applyFill="1" applyBorder="1" applyAlignment="1">
      <alignment horizontal="center" vertical="center"/>
    </xf>
    <xf numFmtId="1" fontId="14" fillId="0" borderId="6" xfId="0" applyNumberFormat="1" applyFont="1" applyFill="1" applyBorder="1" applyAlignment="1">
      <alignment horizontal="center" vertical="center"/>
    </xf>
    <xf numFmtId="1" fontId="14" fillId="13" borderId="6" xfId="0" applyNumberFormat="1" applyFont="1" applyFill="1" applyBorder="1" applyAlignment="1">
      <alignment horizontal="center" vertical="center"/>
    </xf>
    <xf numFmtId="1" fontId="14" fillId="17" borderId="6" xfId="0" applyNumberFormat="1" applyFont="1" applyFill="1" applyBorder="1" applyAlignment="1">
      <alignment horizontal="center" vertical="center"/>
    </xf>
    <xf numFmtId="1" fontId="14" fillId="20" borderId="6" xfId="0" applyNumberFormat="1" applyFont="1" applyFill="1" applyBorder="1" applyAlignment="1">
      <alignment horizontal="center" vertical="center"/>
    </xf>
    <xf numFmtId="1" fontId="14" fillId="22" borderId="6" xfId="0" applyNumberFormat="1" applyFont="1" applyFill="1" applyBorder="1" applyAlignment="1">
      <alignment horizontal="center" vertical="center"/>
    </xf>
    <xf numFmtId="1" fontId="14" fillId="20" borderId="7" xfId="0" applyNumberFormat="1" applyFont="1" applyFill="1" applyBorder="1" applyAlignment="1">
      <alignment horizontal="center" vertical="center"/>
    </xf>
    <xf numFmtId="1" fontId="14" fillId="24" borderId="6" xfId="0" applyNumberFormat="1" applyFont="1" applyFill="1" applyBorder="1" applyAlignment="1">
      <alignment horizontal="center" vertical="center"/>
    </xf>
    <xf numFmtId="1" fontId="14" fillId="25" borderId="6" xfId="0" applyNumberFormat="1" applyFont="1" applyFill="1" applyBorder="1" applyAlignment="1">
      <alignment horizontal="center" vertical="center"/>
    </xf>
    <xf numFmtId="1" fontId="14" fillId="23" borderId="7" xfId="0" applyNumberFormat="1" applyFont="1" applyFill="1" applyBorder="1" applyAlignment="1">
      <alignment horizontal="center" vertical="center"/>
    </xf>
    <xf numFmtId="1" fontId="14" fillId="24" borderId="7" xfId="0" applyNumberFormat="1" applyFont="1" applyFill="1" applyBorder="1" applyAlignment="1">
      <alignment horizontal="center" vertical="center"/>
    </xf>
    <xf numFmtId="1" fontId="14" fillId="15" borderId="6" xfId="0" applyNumberFormat="1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/>
    </xf>
    <xf numFmtId="1" fontId="14" fillId="25" borderId="4" xfId="0" applyNumberFormat="1" applyFont="1" applyFill="1" applyBorder="1" applyAlignment="1">
      <alignment horizontal="center" vertical="center"/>
    </xf>
    <xf numFmtId="1" fontId="14" fillId="23" borderId="5" xfId="0" applyNumberFormat="1" applyFont="1" applyFill="1" applyBorder="1" applyAlignment="1">
      <alignment horizontal="center" vertical="center"/>
    </xf>
    <xf numFmtId="1" fontId="14" fillId="10" borderId="5" xfId="0" applyNumberFormat="1" applyFont="1" applyFill="1" applyBorder="1" applyAlignment="1">
      <alignment horizontal="center" vertical="center"/>
    </xf>
    <xf numFmtId="1" fontId="14" fillId="12" borderId="5" xfId="0" applyNumberFormat="1" applyFont="1" applyFill="1" applyBorder="1" applyAlignment="1">
      <alignment horizontal="center" vertical="center"/>
    </xf>
    <xf numFmtId="1" fontId="14" fillId="22" borderId="5" xfId="0" applyNumberFormat="1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" fontId="14" fillId="13" borderId="1" xfId="0" applyNumberFormat="1" applyFont="1" applyFill="1" applyBorder="1" applyAlignment="1">
      <alignment horizontal="center" vertical="center"/>
    </xf>
    <xf numFmtId="1" fontId="14" fillId="17" borderId="1" xfId="0" applyNumberFormat="1" applyFont="1" applyFill="1" applyBorder="1" applyAlignment="1">
      <alignment horizontal="center" vertical="center"/>
    </xf>
    <xf numFmtId="1" fontId="14" fillId="20" borderId="1" xfId="0" applyNumberFormat="1" applyFont="1" applyFill="1" applyBorder="1" applyAlignment="1">
      <alignment horizontal="center" vertical="center"/>
    </xf>
    <xf numFmtId="1" fontId="14" fillId="24" borderId="1" xfId="0" applyNumberFormat="1" applyFont="1" applyFill="1" applyBorder="1" applyAlignment="1">
      <alignment horizontal="center" vertical="center"/>
    </xf>
    <xf numFmtId="1" fontId="14" fillId="22" borderId="1" xfId="0" applyNumberFormat="1" applyFont="1" applyFill="1" applyBorder="1" applyAlignment="1">
      <alignment horizontal="center" vertical="center"/>
    </xf>
    <xf numFmtId="1" fontId="14" fillId="0" borderId="45" xfId="0" applyNumberFormat="1" applyFont="1" applyFill="1" applyBorder="1" applyAlignment="1">
      <alignment horizontal="center" vertical="center"/>
    </xf>
    <xf numFmtId="1" fontId="14" fillId="23" borderId="45" xfId="0" applyNumberFormat="1" applyFont="1" applyFill="1" applyBorder="1" applyAlignment="1">
      <alignment horizontal="center" vertical="center"/>
    </xf>
    <xf numFmtId="1" fontId="14" fillId="12" borderId="45" xfId="0" applyNumberFormat="1" applyFont="1" applyFill="1" applyBorder="1" applyAlignment="1">
      <alignment horizontal="center" vertical="center"/>
    </xf>
    <xf numFmtId="1" fontId="14" fillId="13" borderId="45" xfId="0" applyNumberFormat="1" applyFont="1" applyFill="1" applyBorder="1" applyAlignment="1">
      <alignment horizontal="center" vertical="center"/>
    </xf>
    <xf numFmtId="1" fontId="14" fillId="24" borderId="45" xfId="0" applyNumberFormat="1" applyFont="1" applyFill="1" applyBorder="1" applyAlignment="1">
      <alignment horizontal="center" vertical="center"/>
    </xf>
    <xf numFmtId="1" fontId="14" fillId="20" borderId="45" xfId="0" applyNumberFormat="1" applyFont="1" applyFill="1" applyBorder="1" applyAlignment="1">
      <alignment horizontal="center" vertical="center"/>
    </xf>
    <xf numFmtId="1" fontId="14" fillId="17" borderId="45" xfId="0" applyNumberFormat="1" applyFont="1" applyFill="1" applyBorder="1" applyAlignment="1">
      <alignment horizontal="center" vertical="center"/>
    </xf>
    <xf numFmtId="1" fontId="14" fillId="22" borderId="45" xfId="0" applyNumberFormat="1" applyFont="1" applyFill="1" applyBorder="1" applyAlignment="1">
      <alignment horizontal="center" vertical="center"/>
    </xf>
    <xf numFmtId="1" fontId="14" fillId="0" borderId="44" xfId="0" applyNumberFormat="1" applyFont="1" applyFill="1" applyBorder="1" applyAlignment="1">
      <alignment horizontal="center" vertical="center"/>
    </xf>
    <xf numFmtId="1" fontId="14" fillId="0" borderId="15" xfId="0" applyNumberFormat="1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" fontId="15" fillId="0" borderId="37" xfId="0" applyNumberFormat="1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20" xfId="0" applyFont="1" applyBorder="1"/>
    <xf numFmtId="0" fontId="15" fillId="0" borderId="13" xfId="0" applyFont="1" applyBorder="1"/>
    <xf numFmtId="1" fontId="15" fillId="0" borderId="29" xfId="0" applyNumberFormat="1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/>
    <xf numFmtId="0" fontId="15" fillId="0" borderId="2" xfId="0" applyFont="1" applyBorder="1"/>
    <xf numFmtId="0" fontId="15" fillId="0" borderId="1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1" fontId="14" fillId="2" borderId="6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25" fillId="0" borderId="29" xfId="0" applyFont="1" applyBorder="1" applyAlignment="1">
      <alignment horizontal="center" textRotation="90"/>
    </xf>
    <xf numFmtId="0" fontId="26" fillId="0" borderId="29" xfId="0" applyFont="1" applyBorder="1" applyAlignment="1">
      <alignment horizontal="center"/>
    </xf>
    <xf numFmtId="0" fontId="0" fillId="0" borderId="0" xfId="0" applyAlignment="1"/>
    <xf numFmtId="0" fontId="8" fillId="11" borderId="8" xfId="0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horizontal="left" vertical="center"/>
    </xf>
    <xf numFmtId="0" fontId="8" fillId="11" borderId="25" xfId="0" applyFont="1" applyFill="1" applyBorder="1" applyAlignment="1">
      <alignment horizontal="left" vertical="center"/>
    </xf>
    <xf numFmtId="0" fontId="20" fillId="11" borderId="8" xfId="0" applyFont="1" applyFill="1" applyBorder="1" applyAlignment="1">
      <alignment horizontal="center" vertical="center"/>
    </xf>
    <xf numFmtId="164" fontId="20" fillId="11" borderId="7" xfId="0" applyNumberFormat="1" applyFont="1" applyFill="1" applyBorder="1" applyAlignment="1">
      <alignment horizontal="center" vertical="center"/>
    </xf>
    <xf numFmtId="164" fontId="20" fillId="11" borderId="10" xfId="0" applyNumberFormat="1" applyFont="1" applyFill="1" applyBorder="1" applyAlignment="1">
      <alignment horizontal="center" vertical="center"/>
    </xf>
    <xf numFmtId="0" fontId="8" fillId="11" borderId="43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left" vertical="center"/>
    </xf>
    <xf numFmtId="0" fontId="8" fillId="11" borderId="44" xfId="0" applyFont="1" applyFill="1" applyBorder="1" applyAlignment="1">
      <alignment horizontal="left" vertical="center"/>
    </xf>
    <xf numFmtId="0" fontId="20" fillId="11" borderId="14" xfId="0" applyFont="1" applyFill="1" applyBorder="1" applyAlignment="1">
      <alignment horizontal="center" vertical="center"/>
    </xf>
    <xf numFmtId="1" fontId="20" fillId="11" borderId="9" xfId="0" applyNumberFormat="1" applyFont="1" applyFill="1" applyBorder="1" applyAlignment="1">
      <alignment horizontal="center" vertical="center"/>
    </xf>
    <xf numFmtId="164" fontId="20" fillId="11" borderId="45" xfId="0" applyNumberFormat="1" applyFont="1" applyFill="1" applyBorder="1" applyAlignment="1">
      <alignment horizontal="center" vertical="center"/>
    </xf>
    <xf numFmtId="164" fontId="20" fillId="11" borderId="2" xfId="0" applyNumberFormat="1" applyFont="1" applyFill="1" applyBorder="1" applyAlignment="1">
      <alignment horizontal="center" vertical="center"/>
    </xf>
    <xf numFmtId="0" fontId="7" fillId="11" borderId="30" xfId="0" applyFont="1" applyFill="1" applyBorder="1" applyAlignment="1">
      <alignment horizontal="center" vertical="center"/>
    </xf>
    <xf numFmtId="0" fontId="8" fillId="11" borderId="17" xfId="0" applyFont="1" applyFill="1" applyBorder="1" applyAlignment="1">
      <alignment horizontal="left" vertical="center"/>
    </xf>
    <xf numFmtId="0" fontId="8" fillId="11" borderId="31" xfId="0" applyFont="1" applyFill="1" applyBorder="1" applyAlignment="1">
      <alignment horizontal="left" vertical="center"/>
    </xf>
    <xf numFmtId="0" fontId="20" fillId="11" borderId="30" xfId="0" applyFont="1" applyFill="1" applyBorder="1" applyAlignment="1">
      <alignment horizontal="center" vertical="center"/>
    </xf>
    <xf numFmtId="1" fontId="20" fillId="11" borderId="17" xfId="0" applyNumberFormat="1" applyFont="1" applyFill="1" applyBorder="1" applyAlignment="1">
      <alignment horizontal="center" vertical="center"/>
    </xf>
    <xf numFmtId="164" fontId="20" fillId="11" borderId="17" xfId="0" applyNumberFormat="1" applyFont="1" applyFill="1" applyBorder="1" applyAlignment="1">
      <alignment horizontal="center" vertical="center"/>
    </xf>
    <xf numFmtId="164" fontId="20" fillId="11" borderId="32" xfId="0" applyNumberFormat="1" applyFont="1" applyFill="1" applyBorder="1" applyAlignment="1">
      <alignment horizontal="center" vertical="center"/>
    </xf>
    <xf numFmtId="0" fontId="7" fillId="11" borderId="8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left" vertical="center"/>
    </xf>
    <xf numFmtId="164" fontId="18" fillId="26" borderId="46" xfId="0" applyNumberFormat="1" applyFont="1" applyFill="1" applyBorder="1" applyAlignment="1">
      <alignment horizontal="center"/>
    </xf>
    <xf numFmtId="0" fontId="0" fillId="26" borderId="46" xfId="0" applyFill="1" applyBorder="1" applyAlignment="1">
      <alignment horizontal="center"/>
    </xf>
    <xf numFmtId="1" fontId="20" fillId="26" borderId="28" xfId="0" applyNumberFormat="1" applyFont="1" applyFill="1" applyBorder="1" applyAlignment="1">
      <alignment horizontal="center" vertical="center"/>
    </xf>
    <xf numFmtId="0" fontId="7" fillId="26" borderId="28" xfId="0" applyFont="1" applyFill="1" applyBorder="1" applyAlignment="1">
      <alignment horizontal="center" vertical="center"/>
    </xf>
    <xf numFmtId="0" fontId="3" fillId="26" borderId="28" xfId="0" applyFont="1" applyFill="1" applyBorder="1" applyAlignment="1">
      <alignment horizontal="center" vertical="center"/>
    </xf>
    <xf numFmtId="1" fontId="2" fillId="26" borderId="28" xfId="0" applyNumberFormat="1" applyFont="1" applyFill="1" applyBorder="1" applyAlignment="1" applyProtection="1">
      <alignment horizontal="center" vertical="center"/>
    </xf>
    <xf numFmtId="0" fontId="2" fillId="26" borderId="28" xfId="0" applyFont="1" applyFill="1" applyBorder="1" applyAlignment="1">
      <alignment vertical="center"/>
    </xf>
    <xf numFmtId="0" fontId="2" fillId="26" borderId="28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CCFFCC"/>
      <color rgb="FF99FF99"/>
      <color rgb="FFCCFF99"/>
      <color rgb="FFBFBFBF"/>
      <color rgb="FFCC99FF"/>
      <color rgb="FFCC9900"/>
      <color rgb="FFFF9933"/>
      <color rgb="FF66FF99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3"/>
  <sheetViews>
    <sheetView tabSelected="1" topLeftCell="A72" zoomScale="110" zoomScaleNormal="110" workbookViewId="0">
      <selection activeCell="AE78" sqref="AE78"/>
    </sheetView>
  </sheetViews>
  <sheetFormatPr defaultRowHeight="12.75" x14ac:dyDescent="0.2"/>
  <cols>
    <col min="1" max="1" width="2.5" style="19" customWidth="1"/>
    <col min="2" max="2" width="2.5" style="1" customWidth="1"/>
    <col min="3" max="3" width="14.33203125" style="1" customWidth="1"/>
    <col min="4" max="4" width="11" style="1" customWidth="1"/>
    <col min="5" max="5" width="2.83203125" style="1" customWidth="1"/>
    <col min="6" max="6" width="3.5" style="1" customWidth="1"/>
    <col min="7" max="8" width="4" style="1" customWidth="1"/>
    <col min="9" max="9" width="2.33203125" style="1" customWidth="1"/>
    <col min="10" max="10" width="2.5" style="1" customWidth="1"/>
    <col min="11" max="19" width="2.33203125" style="1" customWidth="1"/>
    <col min="20" max="21" width="2.6640625" style="1" customWidth="1"/>
    <col min="22" max="29" width="2.33203125" style="1" customWidth="1"/>
    <col min="30" max="30" width="2.5" style="1" customWidth="1"/>
    <col min="31" max="50" width="2.33203125" style="1" customWidth="1"/>
    <col min="51" max="52" width="2.5" style="1" customWidth="1"/>
    <col min="53" max="54" width="2.33203125" style="1" customWidth="1"/>
    <col min="55" max="56" width="2.6640625" style="1" customWidth="1"/>
    <col min="57" max="63" width="2.33203125" style="1" customWidth="1"/>
    <col min="64" max="65" width="2.6640625" style="1" customWidth="1"/>
    <col min="66" max="71" width="2.33203125" style="1" customWidth="1"/>
    <col min="72" max="76" width="1.6640625" customWidth="1"/>
  </cols>
  <sheetData>
    <row r="1" spans="1:71" ht="15" customHeight="1" thickBot="1" x14ac:dyDescent="0.25">
      <c r="A1" s="77" t="s">
        <v>212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1"/>
      <c r="AK1" s="361"/>
      <c r="AL1" s="361"/>
      <c r="AM1" s="361"/>
      <c r="AN1" s="361"/>
      <c r="AO1" s="361"/>
      <c r="AP1" s="361"/>
      <c r="AQ1" s="361"/>
      <c r="AR1" s="361"/>
      <c r="AS1" s="361"/>
      <c r="AT1" s="361"/>
      <c r="AU1" s="361"/>
      <c r="AV1" s="361"/>
      <c r="AW1" s="361"/>
      <c r="AX1" s="361"/>
      <c r="AY1" s="361"/>
      <c r="AZ1" s="361"/>
      <c r="BA1" s="361"/>
      <c r="BB1" s="361"/>
      <c r="BC1" s="361"/>
      <c r="BD1" s="361"/>
      <c r="BE1" s="361"/>
      <c r="BF1" s="361"/>
      <c r="BG1" s="361"/>
      <c r="BH1" s="361"/>
      <c r="BI1" s="361"/>
      <c r="BJ1" s="361"/>
      <c r="BK1" s="361"/>
      <c r="BL1" s="361"/>
      <c r="BM1" s="361"/>
      <c r="BN1" s="361"/>
      <c r="BO1" s="361"/>
      <c r="BP1" s="361"/>
      <c r="BQ1" s="361"/>
      <c r="BR1" s="361"/>
      <c r="BS1" s="361"/>
    </row>
    <row r="2" spans="1:71" s="3" customFormat="1" ht="15.75" customHeight="1" x14ac:dyDescent="0.2">
      <c r="A2" s="359" t="s">
        <v>95</v>
      </c>
      <c r="B2" s="78" t="s">
        <v>213</v>
      </c>
      <c r="C2" s="81" t="s">
        <v>64</v>
      </c>
      <c r="D2" s="82"/>
      <c r="E2" s="85" t="s">
        <v>88</v>
      </c>
      <c r="F2" s="86"/>
      <c r="G2" s="86"/>
      <c r="H2" s="87"/>
      <c r="I2" s="97" t="s">
        <v>69</v>
      </c>
      <c r="J2" s="98"/>
      <c r="K2" s="99"/>
      <c r="L2" s="75" t="s">
        <v>70</v>
      </c>
      <c r="M2" s="76"/>
      <c r="N2" s="76"/>
      <c r="O2" s="103" t="s">
        <v>71</v>
      </c>
      <c r="P2" s="104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6"/>
      <c r="AO2" s="88" t="s">
        <v>72</v>
      </c>
      <c r="AP2" s="89"/>
      <c r="AQ2" s="89"/>
      <c r="AR2" s="90"/>
      <c r="AS2" s="71" t="s">
        <v>73</v>
      </c>
      <c r="AT2" s="72"/>
      <c r="AU2" s="73"/>
      <c r="AV2" s="73"/>
      <c r="AW2" s="73"/>
      <c r="AX2" s="73"/>
      <c r="AY2" s="73"/>
      <c r="AZ2" s="73"/>
      <c r="BA2" s="74"/>
      <c r="BB2" s="100" t="s">
        <v>68</v>
      </c>
      <c r="BC2" s="95"/>
      <c r="BD2" s="95"/>
      <c r="BE2" s="95"/>
      <c r="BF2" s="95"/>
      <c r="BG2" s="96"/>
      <c r="BH2" s="93" t="s">
        <v>67</v>
      </c>
      <c r="BI2" s="94"/>
      <c r="BJ2" s="95"/>
      <c r="BK2" s="95"/>
      <c r="BL2" s="95"/>
      <c r="BM2" s="95"/>
      <c r="BN2" s="95"/>
      <c r="BO2" s="96"/>
      <c r="BP2" s="91" t="s">
        <v>101</v>
      </c>
      <c r="BQ2" s="91"/>
      <c r="BR2" s="91"/>
      <c r="BS2" s="92"/>
    </row>
    <row r="3" spans="1:71" ht="15.75" customHeight="1" x14ac:dyDescent="0.2">
      <c r="A3" s="360"/>
      <c r="B3" s="79"/>
      <c r="C3" s="116" t="s">
        <v>59</v>
      </c>
      <c r="D3" s="117"/>
      <c r="E3" s="111" t="s">
        <v>5</v>
      </c>
      <c r="F3" s="112"/>
      <c r="G3" s="83" t="s">
        <v>7</v>
      </c>
      <c r="H3" s="84"/>
      <c r="I3" s="28" t="s">
        <v>24</v>
      </c>
      <c r="J3" s="4" t="s">
        <v>31</v>
      </c>
      <c r="K3" s="4" t="s">
        <v>34</v>
      </c>
      <c r="L3" s="6" t="s">
        <v>96</v>
      </c>
      <c r="M3" s="6" t="s">
        <v>47</v>
      </c>
      <c r="N3" s="6" t="s">
        <v>97</v>
      </c>
      <c r="O3" s="5" t="s">
        <v>94</v>
      </c>
      <c r="P3" s="5" t="s">
        <v>119</v>
      </c>
      <c r="Q3" s="5" t="s">
        <v>38</v>
      </c>
      <c r="R3" s="5" t="s">
        <v>126</v>
      </c>
      <c r="S3" s="5" t="s">
        <v>122</v>
      </c>
      <c r="T3" s="68" t="s">
        <v>65</v>
      </c>
      <c r="U3" s="5" t="s">
        <v>65</v>
      </c>
      <c r="V3" s="5" t="s">
        <v>65</v>
      </c>
      <c r="W3" s="5" t="s">
        <v>65</v>
      </c>
      <c r="X3" s="5" t="s">
        <v>65</v>
      </c>
      <c r="Y3" s="5" t="s">
        <v>65</v>
      </c>
      <c r="Z3" s="5" t="s">
        <v>65</v>
      </c>
      <c r="AA3" s="5" t="s">
        <v>127</v>
      </c>
      <c r="AB3" s="5" t="s">
        <v>130</v>
      </c>
      <c r="AC3" s="5" t="s">
        <v>11</v>
      </c>
      <c r="AD3" s="68" t="s">
        <v>9</v>
      </c>
      <c r="AE3" s="5" t="s">
        <v>9</v>
      </c>
      <c r="AF3" s="5" t="s">
        <v>9</v>
      </c>
      <c r="AG3" s="5" t="s">
        <v>9</v>
      </c>
      <c r="AH3" s="5" t="s">
        <v>9</v>
      </c>
      <c r="AI3" s="5" t="s">
        <v>9</v>
      </c>
      <c r="AJ3" s="5" t="s">
        <v>9</v>
      </c>
      <c r="AK3" s="5" t="s">
        <v>9</v>
      </c>
      <c r="AL3" s="5" t="s">
        <v>9</v>
      </c>
      <c r="AM3" s="5" t="s">
        <v>9</v>
      </c>
      <c r="AN3" s="5" t="s">
        <v>9</v>
      </c>
      <c r="AO3" s="7" t="s">
        <v>30</v>
      </c>
      <c r="AP3" s="7" t="s">
        <v>37</v>
      </c>
      <c r="AQ3" s="7" t="s">
        <v>15</v>
      </c>
      <c r="AR3" s="7" t="s">
        <v>13</v>
      </c>
      <c r="AS3" s="8" t="s">
        <v>21</v>
      </c>
      <c r="AT3" s="8" t="s">
        <v>113</v>
      </c>
      <c r="AU3" s="8" t="s">
        <v>42</v>
      </c>
      <c r="AV3" s="8" t="s">
        <v>42</v>
      </c>
      <c r="AW3" s="8" t="s">
        <v>66</v>
      </c>
      <c r="AX3" s="8" t="s">
        <v>12</v>
      </c>
      <c r="AY3" s="8" t="s">
        <v>19</v>
      </c>
      <c r="AZ3" s="8" t="s">
        <v>18</v>
      </c>
      <c r="BA3" s="8" t="s">
        <v>129</v>
      </c>
      <c r="BB3" s="160" t="s">
        <v>124</v>
      </c>
      <c r="BC3" s="9">
        <v>66</v>
      </c>
      <c r="BD3" s="9">
        <v>72</v>
      </c>
      <c r="BE3" s="9">
        <v>74</v>
      </c>
      <c r="BF3" s="9" t="s">
        <v>54</v>
      </c>
      <c r="BG3" s="9" t="s">
        <v>55</v>
      </c>
      <c r="BH3" s="2" t="s">
        <v>23</v>
      </c>
      <c r="BI3" s="2" t="s">
        <v>115</v>
      </c>
      <c r="BJ3" s="2" t="s">
        <v>32</v>
      </c>
      <c r="BK3" s="2" t="s">
        <v>117</v>
      </c>
      <c r="BL3" s="2" t="s">
        <v>41</v>
      </c>
      <c r="BM3" s="2" t="s">
        <v>14</v>
      </c>
      <c r="BN3" s="2" t="s">
        <v>14</v>
      </c>
      <c r="BO3" s="2" t="s">
        <v>63</v>
      </c>
      <c r="BP3" s="10" t="s">
        <v>10</v>
      </c>
      <c r="BQ3" s="62" t="s">
        <v>36</v>
      </c>
      <c r="BR3" s="67" t="s">
        <v>36</v>
      </c>
      <c r="BS3" s="65" t="s">
        <v>36</v>
      </c>
    </row>
    <row r="4" spans="1:71" ht="135.75" customHeight="1" x14ac:dyDescent="0.2">
      <c r="A4" s="360"/>
      <c r="B4" s="79"/>
      <c r="C4" s="109" t="s">
        <v>89</v>
      </c>
      <c r="D4" s="110"/>
      <c r="E4" s="119" t="s">
        <v>90</v>
      </c>
      <c r="F4" s="133" t="s">
        <v>22</v>
      </c>
      <c r="G4" s="134" t="s">
        <v>62</v>
      </c>
      <c r="H4" s="135" t="s">
        <v>8</v>
      </c>
      <c r="I4" s="29" t="s">
        <v>25</v>
      </c>
      <c r="J4" s="11" t="s">
        <v>29</v>
      </c>
      <c r="K4" s="11" t="s">
        <v>35</v>
      </c>
      <c r="L4" s="13" t="s">
        <v>98</v>
      </c>
      <c r="M4" s="60" t="s">
        <v>48</v>
      </c>
      <c r="N4" s="13" t="s">
        <v>99</v>
      </c>
      <c r="O4" s="12" t="s">
        <v>93</v>
      </c>
      <c r="P4" s="12" t="s">
        <v>120</v>
      </c>
      <c r="Q4" s="12" t="s">
        <v>92</v>
      </c>
      <c r="R4" s="12" t="s">
        <v>121</v>
      </c>
      <c r="S4" s="12" t="s">
        <v>123</v>
      </c>
      <c r="T4" s="69" t="s">
        <v>112</v>
      </c>
      <c r="U4" s="12" t="s">
        <v>197</v>
      </c>
      <c r="V4" s="12" t="s">
        <v>137</v>
      </c>
      <c r="W4" s="12" t="s">
        <v>146</v>
      </c>
      <c r="X4" s="12" t="s">
        <v>143</v>
      </c>
      <c r="Y4" s="12" t="s">
        <v>148</v>
      </c>
      <c r="Z4" s="12" t="s">
        <v>151</v>
      </c>
      <c r="AA4" s="12" t="s">
        <v>128</v>
      </c>
      <c r="AB4" s="12" t="s">
        <v>131</v>
      </c>
      <c r="AC4" s="12" t="s">
        <v>50</v>
      </c>
      <c r="AD4" s="69" t="s">
        <v>2</v>
      </c>
      <c r="AE4" s="12" t="s">
        <v>138</v>
      </c>
      <c r="AF4" s="12" t="s">
        <v>139</v>
      </c>
      <c r="AG4" s="12" t="s">
        <v>140</v>
      </c>
      <c r="AH4" s="12" t="s">
        <v>143</v>
      </c>
      <c r="AI4" s="12" t="s">
        <v>197</v>
      </c>
      <c r="AJ4" s="12" t="s">
        <v>144</v>
      </c>
      <c r="AK4" s="12" t="s">
        <v>145</v>
      </c>
      <c r="AL4" s="12" t="s">
        <v>147</v>
      </c>
      <c r="AM4" s="12" t="s">
        <v>149</v>
      </c>
      <c r="AN4" s="12" t="s">
        <v>150</v>
      </c>
      <c r="AO4" s="14" t="s">
        <v>28</v>
      </c>
      <c r="AP4" s="14" t="s">
        <v>39</v>
      </c>
      <c r="AQ4" s="14" t="s">
        <v>40</v>
      </c>
      <c r="AR4" s="14" t="s">
        <v>16</v>
      </c>
      <c r="AS4" s="15" t="s">
        <v>26</v>
      </c>
      <c r="AT4" s="15" t="s">
        <v>114</v>
      </c>
      <c r="AU4" s="15" t="s">
        <v>44</v>
      </c>
      <c r="AV4" s="70" t="s">
        <v>197</v>
      </c>
      <c r="AW4" s="15" t="s">
        <v>45</v>
      </c>
      <c r="AX4" s="70" t="s">
        <v>74</v>
      </c>
      <c r="AY4" s="15" t="s">
        <v>20</v>
      </c>
      <c r="AZ4" s="70" t="s">
        <v>17</v>
      </c>
      <c r="BA4" s="70" t="s">
        <v>143</v>
      </c>
      <c r="BB4" s="16" t="s">
        <v>125</v>
      </c>
      <c r="BC4" s="16" t="s">
        <v>49</v>
      </c>
      <c r="BD4" s="16" t="s">
        <v>52</v>
      </c>
      <c r="BE4" s="16" t="s">
        <v>53</v>
      </c>
      <c r="BF4" s="16" t="s">
        <v>56</v>
      </c>
      <c r="BG4" s="16" t="s">
        <v>57</v>
      </c>
      <c r="BH4" s="17" t="s">
        <v>27</v>
      </c>
      <c r="BI4" s="17" t="s">
        <v>116</v>
      </c>
      <c r="BJ4" s="17" t="s">
        <v>33</v>
      </c>
      <c r="BK4" s="17" t="s">
        <v>118</v>
      </c>
      <c r="BL4" s="17" t="s">
        <v>43</v>
      </c>
      <c r="BM4" s="17" t="s">
        <v>46</v>
      </c>
      <c r="BN4" s="17" t="s">
        <v>136</v>
      </c>
      <c r="BO4" s="17" t="s">
        <v>51</v>
      </c>
      <c r="BP4" s="18" t="s">
        <v>4</v>
      </c>
      <c r="BQ4" s="63" t="s">
        <v>100</v>
      </c>
      <c r="BR4" s="18" t="s">
        <v>141</v>
      </c>
      <c r="BS4" s="66" t="s">
        <v>142</v>
      </c>
    </row>
    <row r="5" spans="1:71" s="20" customFormat="1" ht="15" customHeight="1" x14ac:dyDescent="0.2">
      <c r="A5" s="360"/>
      <c r="B5" s="79"/>
      <c r="C5" s="101" t="s">
        <v>60</v>
      </c>
      <c r="D5" s="115"/>
      <c r="E5" s="186">
        <f t="shared" ref="E5:E11" si="0">COUNTIF(I5:BS5,"&gt;=0")</f>
        <v>55</v>
      </c>
      <c r="F5" s="187">
        <f t="shared" ref="F5:F13" si="1">SUM(I5:BS5)</f>
        <v>226</v>
      </c>
      <c r="G5" s="188"/>
      <c r="H5" s="189"/>
      <c r="I5" s="231">
        <v>2</v>
      </c>
      <c r="J5" s="232">
        <v>6</v>
      </c>
      <c r="K5" s="232">
        <v>7</v>
      </c>
      <c r="L5" s="233">
        <v>2</v>
      </c>
      <c r="M5" s="233">
        <v>10</v>
      </c>
      <c r="N5" s="233">
        <v>1</v>
      </c>
      <c r="O5" s="234">
        <v>3</v>
      </c>
      <c r="P5" s="234">
        <v>2</v>
      </c>
      <c r="Q5" s="234">
        <v>2</v>
      </c>
      <c r="R5" s="234">
        <v>3</v>
      </c>
      <c r="S5" s="234"/>
      <c r="T5" s="235">
        <v>14</v>
      </c>
      <c r="U5" s="234">
        <v>15</v>
      </c>
      <c r="V5" s="234">
        <v>2</v>
      </c>
      <c r="W5" s="234">
        <v>1</v>
      </c>
      <c r="X5" s="234">
        <v>1</v>
      </c>
      <c r="Y5" s="234">
        <v>2</v>
      </c>
      <c r="Z5" s="234">
        <v>1</v>
      </c>
      <c r="AA5" s="234">
        <v>3</v>
      </c>
      <c r="AB5" s="234">
        <v>1</v>
      </c>
      <c r="AC5" s="234">
        <v>4</v>
      </c>
      <c r="AD5" s="235">
        <v>12</v>
      </c>
      <c r="AE5" s="234">
        <v>7</v>
      </c>
      <c r="AF5" s="234">
        <v>1</v>
      </c>
      <c r="AG5" s="234">
        <v>1</v>
      </c>
      <c r="AH5" s="234">
        <v>1</v>
      </c>
      <c r="AI5" s="234"/>
      <c r="AJ5" s="234"/>
      <c r="AK5" s="234"/>
      <c r="AL5" s="234">
        <v>4</v>
      </c>
      <c r="AM5" s="234">
        <v>1</v>
      </c>
      <c r="AN5" s="234"/>
      <c r="AO5" s="236">
        <v>3</v>
      </c>
      <c r="AP5" s="236">
        <v>2</v>
      </c>
      <c r="AQ5" s="236">
        <v>4</v>
      </c>
      <c r="AR5" s="236">
        <v>7</v>
      </c>
      <c r="AS5" s="237">
        <v>7</v>
      </c>
      <c r="AT5" s="237">
        <v>5</v>
      </c>
      <c r="AU5" s="237">
        <v>2</v>
      </c>
      <c r="AV5" s="238">
        <v>1</v>
      </c>
      <c r="AW5" s="237">
        <v>5</v>
      </c>
      <c r="AX5" s="237"/>
      <c r="AY5" s="237">
        <v>8</v>
      </c>
      <c r="AZ5" s="237">
        <v>8</v>
      </c>
      <c r="BA5" s="237">
        <v>1</v>
      </c>
      <c r="BB5" s="239">
        <v>2</v>
      </c>
      <c r="BC5" s="239">
        <v>7</v>
      </c>
      <c r="BD5" s="239">
        <v>9</v>
      </c>
      <c r="BE5" s="239">
        <v>4</v>
      </c>
      <c r="BF5" s="239">
        <v>3</v>
      </c>
      <c r="BG5" s="239">
        <v>5</v>
      </c>
      <c r="BH5" s="187">
        <v>5</v>
      </c>
      <c r="BI5" s="187">
        <v>1</v>
      </c>
      <c r="BJ5" s="187">
        <v>3</v>
      </c>
      <c r="BK5" s="187">
        <v>3</v>
      </c>
      <c r="BL5" s="187">
        <v>6</v>
      </c>
      <c r="BM5" s="187">
        <v>3</v>
      </c>
      <c r="BN5" s="187">
        <v>1</v>
      </c>
      <c r="BO5" s="187"/>
      <c r="BP5" s="240">
        <v>10</v>
      </c>
      <c r="BQ5" s="241">
        <v>1</v>
      </c>
      <c r="BR5" s="240"/>
      <c r="BS5" s="242">
        <v>1</v>
      </c>
    </row>
    <row r="6" spans="1:71" s="20" customFormat="1" ht="15" customHeight="1" x14ac:dyDescent="0.2">
      <c r="A6" s="360"/>
      <c r="B6" s="79"/>
      <c r="C6" s="101" t="s">
        <v>61</v>
      </c>
      <c r="D6" s="102"/>
      <c r="E6" s="186">
        <f t="shared" si="0"/>
        <v>36</v>
      </c>
      <c r="F6" s="187">
        <f t="shared" si="1"/>
        <v>78</v>
      </c>
      <c r="G6" s="190"/>
      <c r="H6" s="191"/>
      <c r="I6" s="231"/>
      <c r="J6" s="232">
        <v>5</v>
      </c>
      <c r="K6" s="232">
        <v>1</v>
      </c>
      <c r="L6" s="233">
        <v>1</v>
      </c>
      <c r="M6" s="243">
        <v>1</v>
      </c>
      <c r="N6" s="233">
        <v>1</v>
      </c>
      <c r="O6" s="234"/>
      <c r="P6" s="234"/>
      <c r="Q6" s="234">
        <v>3</v>
      </c>
      <c r="R6" s="234"/>
      <c r="S6" s="234"/>
      <c r="T6" s="235">
        <v>6</v>
      </c>
      <c r="U6" s="234">
        <v>4</v>
      </c>
      <c r="V6" s="234"/>
      <c r="W6" s="234"/>
      <c r="X6" s="234"/>
      <c r="Y6" s="234"/>
      <c r="Z6" s="234"/>
      <c r="AA6" s="234">
        <v>1</v>
      </c>
      <c r="AB6" s="234">
        <v>2</v>
      </c>
      <c r="AC6" s="234">
        <v>2</v>
      </c>
      <c r="AD6" s="235">
        <v>2</v>
      </c>
      <c r="AE6" s="234">
        <v>3</v>
      </c>
      <c r="AF6" s="234"/>
      <c r="AG6" s="234"/>
      <c r="AH6" s="234">
        <v>1</v>
      </c>
      <c r="AI6" s="234">
        <v>1</v>
      </c>
      <c r="AJ6" s="234"/>
      <c r="AK6" s="234"/>
      <c r="AL6" s="234">
        <v>5</v>
      </c>
      <c r="AM6" s="234">
        <v>1</v>
      </c>
      <c r="AN6" s="234"/>
      <c r="AO6" s="236"/>
      <c r="AP6" s="236">
        <v>1</v>
      </c>
      <c r="AQ6" s="236">
        <v>1</v>
      </c>
      <c r="AR6" s="236">
        <v>5</v>
      </c>
      <c r="AS6" s="237">
        <v>2</v>
      </c>
      <c r="AT6" s="237">
        <v>1</v>
      </c>
      <c r="AU6" s="237">
        <v>1</v>
      </c>
      <c r="AV6" s="238"/>
      <c r="AW6" s="237"/>
      <c r="AX6" s="237">
        <v>1</v>
      </c>
      <c r="AY6" s="237">
        <v>5</v>
      </c>
      <c r="AZ6" s="237">
        <v>1</v>
      </c>
      <c r="BA6" s="237"/>
      <c r="BB6" s="239"/>
      <c r="BC6" s="239">
        <v>2</v>
      </c>
      <c r="BD6" s="244">
        <v>3</v>
      </c>
      <c r="BE6" s="244">
        <v>3</v>
      </c>
      <c r="BF6" s="244">
        <v>1</v>
      </c>
      <c r="BG6" s="239">
        <v>1</v>
      </c>
      <c r="BH6" s="187"/>
      <c r="BI6" s="187">
        <v>1</v>
      </c>
      <c r="BJ6" s="187">
        <v>2</v>
      </c>
      <c r="BK6" s="187"/>
      <c r="BL6" s="187">
        <v>3</v>
      </c>
      <c r="BM6" s="187">
        <v>3</v>
      </c>
      <c r="BN6" s="187"/>
      <c r="BO6" s="187"/>
      <c r="BP6" s="240">
        <v>1</v>
      </c>
      <c r="BQ6" s="241"/>
      <c r="BR6" s="240"/>
      <c r="BS6" s="242"/>
    </row>
    <row r="7" spans="1:71" s="20" customFormat="1" ht="15" customHeight="1" x14ac:dyDescent="0.2">
      <c r="A7" s="360"/>
      <c r="B7" s="79"/>
      <c r="C7" s="101" t="s">
        <v>132</v>
      </c>
      <c r="D7" s="102"/>
      <c r="E7" s="186">
        <f t="shared" si="0"/>
        <v>36</v>
      </c>
      <c r="F7" s="187">
        <f t="shared" si="1"/>
        <v>227</v>
      </c>
      <c r="G7" s="190"/>
      <c r="H7" s="191"/>
      <c r="I7" s="231">
        <v>1</v>
      </c>
      <c r="J7" s="232">
        <v>17</v>
      </c>
      <c r="K7" s="232">
        <v>10</v>
      </c>
      <c r="L7" s="233">
        <v>4</v>
      </c>
      <c r="M7" s="233">
        <v>8</v>
      </c>
      <c r="N7" s="233">
        <v>1</v>
      </c>
      <c r="O7" s="234"/>
      <c r="P7" s="234"/>
      <c r="Q7" s="234">
        <v>5</v>
      </c>
      <c r="R7" s="234"/>
      <c r="S7" s="234">
        <v>3</v>
      </c>
      <c r="T7" s="235">
        <v>5</v>
      </c>
      <c r="U7" s="234">
        <v>3</v>
      </c>
      <c r="V7" s="234">
        <v>1</v>
      </c>
      <c r="W7" s="234"/>
      <c r="X7" s="234"/>
      <c r="Y7" s="234"/>
      <c r="Z7" s="234"/>
      <c r="AA7" s="234"/>
      <c r="AB7" s="234"/>
      <c r="AC7" s="234">
        <v>2</v>
      </c>
      <c r="AD7" s="235">
        <v>6</v>
      </c>
      <c r="AE7" s="234">
        <v>1</v>
      </c>
      <c r="AF7" s="234"/>
      <c r="AG7" s="234"/>
      <c r="AH7" s="234"/>
      <c r="AI7" s="234"/>
      <c r="AJ7" s="234"/>
      <c r="AK7" s="234">
        <v>1</v>
      </c>
      <c r="AL7" s="234">
        <v>2</v>
      </c>
      <c r="AM7" s="234"/>
      <c r="AN7" s="234">
        <v>1</v>
      </c>
      <c r="AO7" s="236">
        <v>3</v>
      </c>
      <c r="AP7" s="245">
        <v>1</v>
      </c>
      <c r="AQ7" s="245">
        <v>8</v>
      </c>
      <c r="AR7" s="236">
        <v>15</v>
      </c>
      <c r="AS7" s="237">
        <v>9</v>
      </c>
      <c r="AT7" s="238"/>
      <c r="AU7" s="238">
        <v>5</v>
      </c>
      <c r="AV7" s="238"/>
      <c r="AW7" s="238"/>
      <c r="AX7" s="237"/>
      <c r="AY7" s="237">
        <v>9</v>
      </c>
      <c r="AZ7" s="237">
        <v>14</v>
      </c>
      <c r="BA7" s="237"/>
      <c r="BB7" s="239"/>
      <c r="BC7" s="239">
        <v>14</v>
      </c>
      <c r="BD7" s="239">
        <v>10</v>
      </c>
      <c r="BE7" s="239">
        <v>10</v>
      </c>
      <c r="BF7" s="239"/>
      <c r="BG7" s="239">
        <v>1</v>
      </c>
      <c r="BH7" s="187">
        <v>10</v>
      </c>
      <c r="BI7" s="187">
        <v>5</v>
      </c>
      <c r="BJ7" s="187"/>
      <c r="BK7" s="187">
        <v>6</v>
      </c>
      <c r="BL7" s="187">
        <v>14</v>
      </c>
      <c r="BM7" s="187">
        <v>18</v>
      </c>
      <c r="BN7" s="187"/>
      <c r="BO7" s="187">
        <v>1</v>
      </c>
      <c r="BP7" s="246">
        <v>3</v>
      </c>
      <c r="BQ7" s="247"/>
      <c r="BR7" s="246"/>
      <c r="BS7" s="248"/>
    </row>
    <row r="8" spans="1:71" s="20" customFormat="1" ht="15" customHeight="1" x14ac:dyDescent="0.2">
      <c r="A8" s="360"/>
      <c r="B8" s="79"/>
      <c r="C8" s="101" t="s">
        <v>133</v>
      </c>
      <c r="D8" s="102"/>
      <c r="E8" s="186">
        <f t="shared" si="0"/>
        <v>4</v>
      </c>
      <c r="F8" s="187">
        <f t="shared" si="1"/>
        <v>4</v>
      </c>
      <c r="G8" s="190"/>
      <c r="H8" s="191"/>
      <c r="I8" s="231"/>
      <c r="J8" s="232"/>
      <c r="K8" s="232"/>
      <c r="L8" s="233"/>
      <c r="M8" s="233"/>
      <c r="N8" s="233"/>
      <c r="O8" s="234"/>
      <c r="P8" s="234"/>
      <c r="Q8" s="234"/>
      <c r="R8" s="234"/>
      <c r="S8" s="234"/>
      <c r="T8" s="235"/>
      <c r="U8" s="234"/>
      <c r="V8" s="234"/>
      <c r="W8" s="234"/>
      <c r="X8" s="234"/>
      <c r="Y8" s="234"/>
      <c r="Z8" s="234"/>
      <c r="AA8" s="234"/>
      <c r="AB8" s="234"/>
      <c r="AC8" s="234"/>
      <c r="AD8" s="235"/>
      <c r="AE8" s="234">
        <v>1</v>
      </c>
      <c r="AF8" s="234"/>
      <c r="AG8" s="234"/>
      <c r="AH8" s="234"/>
      <c r="AI8" s="234"/>
      <c r="AJ8" s="234">
        <v>1</v>
      </c>
      <c r="AK8" s="234"/>
      <c r="AL8" s="234"/>
      <c r="AM8" s="234"/>
      <c r="AN8" s="234"/>
      <c r="AO8" s="236"/>
      <c r="AP8" s="245"/>
      <c r="AQ8" s="245"/>
      <c r="AR8" s="236"/>
      <c r="AS8" s="237"/>
      <c r="AT8" s="238"/>
      <c r="AU8" s="238"/>
      <c r="AV8" s="238"/>
      <c r="AW8" s="238"/>
      <c r="AX8" s="237"/>
      <c r="AY8" s="237"/>
      <c r="AZ8" s="237"/>
      <c r="BA8" s="237"/>
      <c r="BB8" s="239"/>
      <c r="BC8" s="239">
        <v>1</v>
      </c>
      <c r="BD8" s="239"/>
      <c r="BE8" s="239"/>
      <c r="BF8" s="239"/>
      <c r="BG8" s="239"/>
      <c r="BH8" s="187"/>
      <c r="BI8" s="187"/>
      <c r="BJ8" s="187"/>
      <c r="BK8" s="187"/>
      <c r="BL8" s="187"/>
      <c r="BM8" s="187"/>
      <c r="BN8" s="187"/>
      <c r="BO8" s="187"/>
      <c r="BP8" s="246"/>
      <c r="BQ8" s="247"/>
      <c r="BR8" s="246">
        <v>1</v>
      </c>
      <c r="BS8" s="248"/>
    </row>
    <row r="9" spans="1:71" s="20" customFormat="1" ht="15" customHeight="1" x14ac:dyDescent="0.2">
      <c r="A9" s="360"/>
      <c r="B9" s="79"/>
      <c r="C9" s="22"/>
      <c r="D9" s="30" t="s">
        <v>134</v>
      </c>
      <c r="E9" s="192">
        <f t="shared" si="0"/>
        <v>63</v>
      </c>
      <c r="F9" s="193">
        <f t="shared" si="1"/>
        <v>535</v>
      </c>
      <c r="G9" s="190"/>
      <c r="H9" s="191"/>
      <c r="I9" s="249">
        <f t="shared" ref="I9:BS9" si="2">SUM(I5:I8)</f>
        <v>3</v>
      </c>
      <c r="J9" s="250">
        <f t="shared" si="2"/>
        <v>28</v>
      </c>
      <c r="K9" s="250">
        <f t="shared" si="2"/>
        <v>18</v>
      </c>
      <c r="L9" s="251">
        <f t="shared" si="2"/>
        <v>7</v>
      </c>
      <c r="M9" s="251">
        <f t="shared" si="2"/>
        <v>19</v>
      </c>
      <c r="N9" s="251">
        <f t="shared" si="2"/>
        <v>3</v>
      </c>
      <c r="O9" s="252">
        <f t="shared" si="2"/>
        <v>3</v>
      </c>
      <c r="P9" s="252">
        <f t="shared" si="2"/>
        <v>2</v>
      </c>
      <c r="Q9" s="252">
        <f t="shared" si="2"/>
        <v>10</v>
      </c>
      <c r="R9" s="252">
        <f t="shared" si="2"/>
        <v>3</v>
      </c>
      <c r="S9" s="252">
        <f t="shared" si="2"/>
        <v>3</v>
      </c>
      <c r="T9" s="252">
        <f t="shared" si="2"/>
        <v>25</v>
      </c>
      <c r="U9" s="252">
        <f t="shared" ref="U9" si="3">SUM(U5:U8)</f>
        <v>22</v>
      </c>
      <c r="V9" s="252">
        <f t="shared" ref="V9:X9" si="4">SUM(V5:V8)</f>
        <v>3</v>
      </c>
      <c r="W9" s="252">
        <f t="shared" ref="W9:Y9" si="5">SUM(W5:W8)</f>
        <v>1</v>
      </c>
      <c r="X9" s="252">
        <f t="shared" si="4"/>
        <v>1</v>
      </c>
      <c r="Y9" s="252">
        <f t="shared" si="5"/>
        <v>2</v>
      </c>
      <c r="Z9" s="252">
        <f t="shared" ref="Z9" si="6">SUM(Z5:Z8)</f>
        <v>1</v>
      </c>
      <c r="AA9" s="252">
        <f t="shared" si="2"/>
        <v>4</v>
      </c>
      <c r="AB9" s="252">
        <f t="shared" si="2"/>
        <v>3</v>
      </c>
      <c r="AC9" s="252">
        <f t="shared" si="2"/>
        <v>8</v>
      </c>
      <c r="AD9" s="252">
        <f t="shared" ref="AD9:AH9" si="7">SUM(AD5:AD8)</f>
        <v>20</v>
      </c>
      <c r="AE9" s="252">
        <f t="shared" si="7"/>
        <v>12</v>
      </c>
      <c r="AF9" s="252">
        <f t="shared" si="7"/>
        <v>1</v>
      </c>
      <c r="AG9" s="252">
        <f t="shared" si="7"/>
        <v>1</v>
      </c>
      <c r="AH9" s="252">
        <f t="shared" si="7"/>
        <v>2</v>
      </c>
      <c r="AI9" s="252">
        <f t="shared" si="2"/>
        <v>1</v>
      </c>
      <c r="AJ9" s="252">
        <f t="shared" ref="AJ9:AK9" si="8">SUM(AJ5:AJ8)</f>
        <v>1</v>
      </c>
      <c r="AK9" s="252">
        <f t="shared" si="8"/>
        <v>1</v>
      </c>
      <c r="AL9" s="252">
        <f t="shared" si="2"/>
        <v>11</v>
      </c>
      <c r="AM9" s="252">
        <f t="shared" ref="AM9" si="9">SUM(AM5:AM8)</f>
        <v>2</v>
      </c>
      <c r="AN9" s="252">
        <f t="shared" si="2"/>
        <v>1</v>
      </c>
      <c r="AO9" s="253">
        <f t="shared" si="2"/>
        <v>6</v>
      </c>
      <c r="AP9" s="253">
        <f t="shared" si="2"/>
        <v>4</v>
      </c>
      <c r="AQ9" s="253">
        <f t="shared" si="2"/>
        <v>13</v>
      </c>
      <c r="AR9" s="253">
        <f t="shared" si="2"/>
        <v>27</v>
      </c>
      <c r="AS9" s="254">
        <f t="shared" si="2"/>
        <v>18</v>
      </c>
      <c r="AT9" s="254">
        <f t="shared" si="2"/>
        <v>6</v>
      </c>
      <c r="AU9" s="254">
        <f t="shared" si="2"/>
        <v>8</v>
      </c>
      <c r="AV9" s="254">
        <f t="shared" ref="AV9" si="10">SUM(AV5:AV8)</f>
        <v>1</v>
      </c>
      <c r="AW9" s="254">
        <f t="shared" si="2"/>
        <v>5</v>
      </c>
      <c r="AX9" s="254">
        <f t="shared" si="2"/>
        <v>1</v>
      </c>
      <c r="AY9" s="254">
        <f t="shared" si="2"/>
        <v>22</v>
      </c>
      <c r="AZ9" s="254">
        <f t="shared" si="2"/>
        <v>23</v>
      </c>
      <c r="BA9" s="254">
        <f t="shared" si="2"/>
        <v>1</v>
      </c>
      <c r="BB9" s="255">
        <f t="shared" si="2"/>
        <v>2</v>
      </c>
      <c r="BC9" s="255">
        <f t="shared" si="2"/>
        <v>24</v>
      </c>
      <c r="BD9" s="255">
        <f t="shared" si="2"/>
        <v>22</v>
      </c>
      <c r="BE9" s="255">
        <f t="shared" si="2"/>
        <v>17</v>
      </c>
      <c r="BF9" s="255">
        <f t="shared" si="2"/>
        <v>4</v>
      </c>
      <c r="BG9" s="255">
        <f t="shared" si="2"/>
        <v>7</v>
      </c>
      <c r="BH9" s="157">
        <f t="shared" ref="BH9:BO9" si="11">SUM(BH5:BH8)</f>
        <v>15</v>
      </c>
      <c r="BI9" s="157">
        <f t="shared" si="11"/>
        <v>7</v>
      </c>
      <c r="BJ9" s="157">
        <f t="shared" si="11"/>
        <v>5</v>
      </c>
      <c r="BK9" s="157">
        <f t="shared" si="11"/>
        <v>9</v>
      </c>
      <c r="BL9" s="157">
        <f t="shared" si="11"/>
        <v>23</v>
      </c>
      <c r="BM9" s="157">
        <f t="shared" ref="BM9" si="12">SUM(BM5:BM8)</f>
        <v>24</v>
      </c>
      <c r="BN9" s="157">
        <f t="shared" si="11"/>
        <v>1</v>
      </c>
      <c r="BO9" s="157">
        <f t="shared" si="11"/>
        <v>1</v>
      </c>
      <c r="BP9" s="256">
        <f t="shared" si="2"/>
        <v>14</v>
      </c>
      <c r="BQ9" s="257">
        <f t="shared" ref="BQ9:BR9" si="13">SUM(BQ5:BQ8)</f>
        <v>1</v>
      </c>
      <c r="BR9" s="256">
        <f t="shared" si="13"/>
        <v>1</v>
      </c>
      <c r="BS9" s="258">
        <f t="shared" si="2"/>
        <v>1</v>
      </c>
    </row>
    <row r="10" spans="1:71" s="20" customFormat="1" ht="15" customHeight="1" x14ac:dyDescent="0.2">
      <c r="A10" s="360"/>
      <c r="B10" s="79"/>
      <c r="C10" s="23"/>
      <c r="D10" s="31" t="s">
        <v>135</v>
      </c>
      <c r="E10" s="186">
        <f t="shared" si="0"/>
        <v>19</v>
      </c>
      <c r="F10" s="187">
        <f t="shared" si="1"/>
        <v>61</v>
      </c>
      <c r="G10" s="190"/>
      <c r="H10" s="191"/>
      <c r="I10" s="259"/>
      <c r="J10" s="260">
        <v>5</v>
      </c>
      <c r="K10" s="260">
        <v>3</v>
      </c>
      <c r="L10" s="261"/>
      <c r="M10" s="261">
        <v>2</v>
      </c>
      <c r="N10" s="261"/>
      <c r="O10" s="262"/>
      <c r="P10" s="262"/>
      <c r="Q10" s="262"/>
      <c r="R10" s="262"/>
      <c r="S10" s="262"/>
      <c r="T10" s="262">
        <v>13</v>
      </c>
      <c r="U10" s="262"/>
      <c r="V10" s="262"/>
      <c r="W10" s="262"/>
      <c r="X10" s="262"/>
      <c r="Y10" s="262"/>
      <c r="Z10" s="262"/>
      <c r="AA10" s="262">
        <v>1</v>
      </c>
      <c r="AB10" s="262"/>
      <c r="AC10" s="262"/>
      <c r="AD10" s="262">
        <v>11</v>
      </c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3"/>
      <c r="AP10" s="263"/>
      <c r="AQ10" s="263"/>
      <c r="AR10" s="263"/>
      <c r="AS10" s="264">
        <v>3</v>
      </c>
      <c r="AT10" s="264">
        <v>1</v>
      </c>
      <c r="AU10" s="264"/>
      <c r="AV10" s="265"/>
      <c r="AW10" s="264">
        <v>1</v>
      </c>
      <c r="AX10" s="264"/>
      <c r="AY10" s="264">
        <v>3</v>
      </c>
      <c r="AZ10" s="264"/>
      <c r="BA10" s="264"/>
      <c r="BB10" s="266"/>
      <c r="BC10" s="266">
        <v>1</v>
      </c>
      <c r="BD10" s="266">
        <v>2</v>
      </c>
      <c r="BE10" s="266"/>
      <c r="BF10" s="266">
        <v>1</v>
      </c>
      <c r="BG10" s="266"/>
      <c r="BH10" s="267">
        <v>2</v>
      </c>
      <c r="BI10" s="267">
        <v>3</v>
      </c>
      <c r="BJ10" s="267"/>
      <c r="BK10" s="267">
        <v>1</v>
      </c>
      <c r="BL10" s="267">
        <v>2</v>
      </c>
      <c r="BM10" s="267">
        <v>3</v>
      </c>
      <c r="BN10" s="267"/>
      <c r="BO10" s="267"/>
      <c r="BP10" s="268">
        <v>3</v>
      </c>
      <c r="BQ10" s="269"/>
      <c r="BR10" s="268"/>
      <c r="BS10" s="270"/>
    </row>
    <row r="11" spans="1:71" s="20" customFormat="1" ht="15" customHeight="1" x14ac:dyDescent="0.2">
      <c r="A11" s="360"/>
      <c r="B11" s="79"/>
      <c r="C11" s="24"/>
      <c r="D11" s="32" t="s">
        <v>110</v>
      </c>
      <c r="E11" s="194">
        <f t="shared" si="0"/>
        <v>63</v>
      </c>
      <c r="F11" s="195">
        <f t="shared" si="1"/>
        <v>307</v>
      </c>
      <c r="G11" s="357">
        <v>100</v>
      </c>
      <c r="H11" s="196"/>
      <c r="I11" s="271">
        <v>0</v>
      </c>
      <c r="J11" s="272">
        <v>14</v>
      </c>
      <c r="K11" s="272">
        <v>4</v>
      </c>
      <c r="L11" s="272">
        <v>2</v>
      </c>
      <c r="M11" s="272">
        <v>15</v>
      </c>
      <c r="N11" s="272">
        <v>2</v>
      </c>
      <c r="O11" s="272">
        <v>3</v>
      </c>
      <c r="P11" s="273">
        <v>2</v>
      </c>
      <c r="Q11" s="272">
        <v>4</v>
      </c>
      <c r="R11" s="272">
        <v>3</v>
      </c>
      <c r="S11" s="274">
        <v>0</v>
      </c>
      <c r="T11" s="275">
        <v>5</v>
      </c>
      <c r="U11" s="272">
        <v>22</v>
      </c>
      <c r="V11" s="272">
        <v>3</v>
      </c>
      <c r="W11" s="272">
        <v>1</v>
      </c>
      <c r="X11" s="272">
        <v>1</v>
      </c>
      <c r="Y11" s="272">
        <v>2</v>
      </c>
      <c r="Z11" s="272">
        <v>1</v>
      </c>
      <c r="AA11" s="275">
        <v>2</v>
      </c>
      <c r="AB11" s="273">
        <v>3</v>
      </c>
      <c r="AC11" s="272">
        <v>8</v>
      </c>
      <c r="AD11" s="275">
        <v>2</v>
      </c>
      <c r="AE11" s="272">
        <v>12</v>
      </c>
      <c r="AF11" s="272">
        <v>1</v>
      </c>
      <c r="AG11" s="272">
        <v>1</v>
      </c>
      <c r="AH11" s="272">
        <v>2</v>
      </c>
      <c r="AI11" s="272">
        <v>1</v>
      </c>
      <c r="AJ11" s="272">
        <v>1</v>
      </c>
      <c r="AK11" s="272">
        <v>1</v>
      </c>
      <c r="AL11" s="272">
        <v>11</v>
      </c>
      <c r="AM11" s="272">
        <v>2</v>
      </c>
      <c r="AN11" s="272">
        <v>1</v>
      </c>
      <c r="AO11" s="272">
        <v>4</v>
      </c>
      <c r="AP11" s="273">
        <v>3</v>
      </c>
      <c r="AQ11" s="272">
        <v>8</v>
      </c>
      <c r="AR11" s="272">
        <v>19</v>
      </c>
      <c r="AS11" s="272">
        <v>10</v>
      </c>
      <c r="AT11" s="273">
        <v>2</v>
      </c>
      <c r="AU11" s="272">
        <v>2</v>
      </c>
      <c r="AV11" s="272">
        <v>1</v>
      </c>
      <c r="AW11" s="275">
        <v>4</v>
      </c>
      <c r="AX11" s="272">
        <v>1</v>
      </c>
      <c r="AY11" s="272">
        <v>14</v>
      </c>
      <c r="AZ11" s="272">
        <v>11</v>
      </c>
      <c r="BA11" s="272">
        <v>1</v>
      </c>
      <c r="BB11" s="272">
        <v>2</v>
      </c>
      <c r="BC11" s="272">
        <v>19</v>
      </c>
      <c r="BD11" s="272">
        <v>20</v>
      </c>
      <c r="BE11" s="272">
        <v>10</v>
      </c>
      <c r="BF11" s="272">
        <v>3</v>
      </c>
      <c r="BG11" s="272">
        <v>7</v>
      </c>
      <c r="BH11" s="275">
        <v>3</v>
      </c>
      <c r="BI11" s="272">
        <v>2</v>
      </c>
      <c r="BJ11" s="272">
        <v>4</v>
      </c>
      <c r="BK11" s="275">
        <v>3</v>
      </c>
      <c r="BL11" s="272">
        <v>6</v>
      </c>
      <c r="BM11" s="272">
        <v>9</v>
      </c>
      <c r="BN11" s="272">
        <v>1</v>
      </c>
      <c r="BO11" s="274">
        <v>0</v>
      </c>
      <c r="BP11" s="272">
        <v>3</v>
      </c>
      <c r="BQ11" s="276">
        <v>1</v>
      </c>
      <c r="BR11" s="275">
        <v>1</v>
      </c>
      <c r="BS11" s="277">
        <v>1</v>
      </c>
    </row>
    <row r="12" spans="1:71" s="20" customFormat="1" ht="15" customHeight="1" x14ac:dyDescent="0.2">
      <c r="A12" s="360"/>
      <c r="B12" s="79"/>
      <c r="C12" s="126" t="s">
        <v>153</v>
      </c>
      <c r="D12" s="127"/>
      <c r="E12" s="197">
        <f>COUNTIF(I12:BS12,"&gt;0")</f>
        <v>11</v>
      </c>
      <c r="F12" s="198">
        <f t="shared" ref="F12" si="14">SUM(I12:BS12)</f>
        <v>23</v>
      </c>
      <c r="G12" s="199">
        <f>F12/F11*100</f>
        <v>7.4918566775244306</v>
      </c>
      <c r="H12" s="200"/>
      <c r="I12" s="271"/>
      <c r="J12" s="278"/>
      <c r="K12" s="278"/>
      <c r="L12" s="278"/>
      <c r="M12" s="278"/>
      <c r="N12" s="278"/>
      <c r="O12" s="278"/>
      <c r="P12" s="279">
        <v>2</v>
      </c>
      <c r="Q12" s="278"/>
      <c r="R12" s="278"/>
      <c r="S12" s="274"/>
      <c r="T12" s="280">
        <v>5</v>
      </c>
      <c r="U12" s="278"/>
      <c r="V12" s="278"/>
      <c r="W12" s="278"/>
      <c r="X12" s="278"/>
      <c r="Y12" s="278"/>
      <c r="Z12" s="278"/>
      <c r="AA12" s="280">
        <v>1</v>
      </c>
      <c r="AB12" s="279">
        <v>3</v>
      </c>
      <c r="AC12" s="278"/>
      <c r="AD12" s="280">
        <v>2</v>
      </c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9">
        <v>3</v>
      </c>
      <c r="AQ12" s="278"/>
      <c r="AR12" s="278"/>
      <c r="AS12" s="278"/>
      <c r="AT12" s="279">
        <v>2</v>
      </c>
      <c r="AU12" s="278"/>
      <c r="AV12" s="278"/>
      <c r="AW12" s="280">
        <v>2</v>
      </c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80">
        <v>1</v>
      </c>
      <c r="BI12" s="278"/>
      <c r="BJ12" s="278"/>
      <c r="BK12" s="280">
        <v>1</v>
      </c>
      <c r="BL12" s="278"/>
      <c r="BM12" s="278"/>
      <c r="BN12" s="278"/>
      <c r="BO12" s="274"/>
      <c r="BP12" s="278"/>
      <c r="BQ12" s="281">
        <v>1</v>
      </c>
      <c r="BR12" s="280"/>
      <c r="BS12" s="282"/>
    </row>
    <row r="13" spans="1:71" s="48" customFormat="1" ht="15" customHeight="1" x14ac:dyDescent="0.2">
      <c r="A13" s="360"/>
      <c r="B13" s="79"/>
      <c r="C13" s="101" t="s">
        <v>0</v>
      </c>
      <c r="D13" s="102"/>
      <c r="E13" s="186">
        <f>COUNTIF(I13:BS13,"&gt;0")</f>
        <v>53</v>
      </c>
      <c r="F13" s="157">
        <f t="shared" si="1"/>
        <v>284</v>
      </c>
      <c r="G13" s="201">
        <f>F13/F11*100</f>
        <v>92.508143322475561</v>
      </c>
      <c r="H13" s="358">
        <f>IF(F$13&gt;0,F13/F$13*100," ")</f>
        <v>100</v>
      </c>
      <c r="I13" s="283"/>
      <c r="J13" s="284">
        <v>14</v>
      </c>
      <c r="K13" s="284">
        <v>4</v>
      </c>
      <c r="L13" s="284">
        <v>2</v>
      </c>
      <c r="M13" s="284">
        <v>15</v>
      </c>
      <c r="N13" s="284">
        <v>2</v>
      </c>
      <c r="O13" s="284">
        <v>3</v>
      </c>
      <c r="P13" s="156"/>
      <c r="Q13" s="284">
        <v>4</v>
      </c>
      <c r="R13" s="284">
        <v>3</v>
      </c>
      <c r="S13" s="285"/>
      <c r="T13" s="286"/>
      <c r="U13" s="284">
        <v>22</v>
      </c>
      <c r="V13" s="284">
        <v>3</v>
      </c>
      <c r="W13" s="284">
        <v>1</v>
      </c>
      <c r="X13" s="284">
        <v>1</v>
      </c>
      <c r="Y13" s="284">
        <v>2</v>
      </c>
      <c r="Z13" s="284">
        <v>1</v>
      </c>
      <c r="AA13" s="286">
        <v>1</v>
      </c>
      <c r="AB13" s="156"/>
      <c r="AC13" s="284">
        <v>8</v>
      </c>
      <c r="AD13" s="275"/>
      <c r="AE13" s="284">
        <v>12</v>
      </c>
      <c r="AF13" s="284">
        <v>1</v>
      </c>
      <c r="AG13" s="284">
        <v>1</v>
      </c>
      <c r="AH13" s="284">
        <v>2</v>
      </c>
      <c r="AI13" s="284">
        <v>1</v>
      </c>
      <c r="AJ13" s="284">
        <v>1</v>
      </c>
      <c r="AK13" s="284">
        <v>1</v>
      </c>
      <c r="AL13" s="284">
        <v>11</v>
      </c>
      <c r="AM13" s="284">
        <v>2</v>
      </c>
      <c r="AN13" s="284">
        <v>1</v>
      </c>
      <c r="AO13" s="284">
        <v>4</v>
      </c>
      <c r="AP13" s="156"/>
      <c r="AQ13" s="284">
        <v>8</v>
      </c>
      <c r="AR13" s="284">
        <v>19</v>
      </c>
      <c r="AS13" s="284">
        <v>10</v>
      </c>
      <c r="AT13" s="156"/>
      <c r="AU13" s="284">
        <v>2</v>
      </c>
      <c r="AV13" s="284">
        <v>1</v>
      </c>
      <c r="AW13" s="286">
        <v>2</v>
      </c>
      <c r="AX13" s="284">
        <v>1</v>
      </c>
      <c r="AY13" s="284">
        <v>14</v>
      </c>
      <c r="AZ13" s="284">
        <v>11</v>
      </c>
      <c r="BA13" s="284">
        <v>1</v>
      </c>
      <c r="BB13" s="284">
        <v>2</v>
      </c>
      <c r="BC13" s="284">
        <v>19</v>
      </c>
      <c r="BD13" s="284">
        <v>20</v>
      </c>
      <c r="BE13" s="284">
        <v>10</v>
      </c>
      <c r="BF13" s="284">
        <v>3</v>
      </c>
      <c r="BG13" s="284">
        <v>7</v>
      </c>
      <c r="BH13" s="286">
        <v>2</v>
      </c>
      <c r="BI13" s="284">
        <v>2</v>
      </c>
      <c r="BJ13" s="284">
        <v>4</v>
      </c>
      <c r="BK13" s="286">
        <v>2</v>
      </c>
      <c r="BL13" s="284">
        <v>6</v>
      </c>
      <c r="BM13" s="284">
        <v>9</v>
      </c>
      <c r="BN13" s="284">
        <v>1</v>
      </c>
      <c r="BO13" s="285"/>
      <c r="BP13" s="284">
        <v>3</v>
      </c>
      <c r="BQ13" s="287"/>
      <c r="BR13" s="286">
        <v>1</v>
      </c>
      <c r="BS13" s="288">
        <v>1</v>
      </c>
    </row>
    <row r="14" spans="1:71" ht="15" customHeight="1" thickBot="1" x14ac:dyDescent="0.25">
      <c r="A14" s="360"/>
      <c r="B14" s="80"/>
      <c r="C14" s="113" t="s">
        <v>6</v>
      </c>
      <c r="D14" s="114"/>
      <c r="E14" s="203"/>
      <c r="F14" s="204"/>
      <c r="G14" s="205"/>
      <c r="H14" s="206"/>
      <c r="I14" s="215">
        <f t="shared" ref="I14:BC14" si="15">COUNT(I17:I26)</f>
        <v>0</v>
      </c>
      <c r="J14" s="215">
        <f t="shared" si="15"/>
        <v>7</v>
      </c>
      <c r="K14" s="215">
        <f t="shared" si="15"/>
        <v>7</v>
      </c>
      <c r="L14" s="215">
        <f t="shared" si="15"/>
        <v>6</v>
      </c>
      <c r="M14" s="215">
        <f t="shared" si="15"/>
        <v>6</v>
      </c>
      <c r="N14" s="215">
        <f t="shared" si="15"/>
        <v>7</v>
      </c>
      <c r="O14" s="215">
        <f t="shared" si="15"/>
        <v>7</v>
      </c>
      <c r="P14" s="215">
        <f t="shared" si="15"/>
        <v>0</v>
      </c>
      <c r="Q14" s="215">
        <f t="shared" si="15"/>
        <v>7</v>
      </c>
      <c r="R14" s="215">
        <f t="shared" si="15"/>
        <v>5</v>
      </c>
      <c r="S14" s="215">
        <f t="shared" si="15"/>
        <v>0</v>
      </c>
      <c r="T14" s="215">
        <f t="shared" si="15"/>
        <v>0</v>
      </c>
      <c r="U14" s="215">
        <f t="shared" ref="U14" si="16">COUNT(U17:U26)</f>
        <v>7</v>
      </c>
      <c r="V14" s="215">
        <f t="shared" ref="V14:X14" si="17">COUNT(V17:V26)</f>
        <v>5</v>
      </c>
      <c r="W14" s="215">
        <f t="shared" ref="W14:Y14" si="18">COUNT(W17:W26)</f>
        <v>7</v>
      </c>
      <c r="X14" s="215">
        <f t="shared" si="17"/>
        <v>7</v>
      </c>
      <c r="Y14" s="215">
        <f t="shared" si="18"/>
        <v>7</v>
      </c>
      <c r="Z14" s="215">
        <f t="shared" ref="Z14" si="19">COUNT(Z17:Z26)</f>
        <v>6</v>
      </c>
      <c r="AA14" s="215">
        <f t="shared" si="15"/>
        <v>7</v>
      </c>
      <c r="AB14" s="215">
        <f t="shared" si="15"/>
        <v>0</v>
      </c>
      <c r="AC14" s="215">
        <f t="shared" si="15"/>
        <v>7</v>
      </c>
      <c r="AD14" s="215">
        <f t="shared" ref="AD14:AH14" si="20">COUNT(AD17:AD26)</f>
        <v>0</v>
      </c>
      <c r="AE14" s="215">
        <f t="shared" si="20"/>
        <v>5</v>
      </c>
      <c r="AF14" s="215">
        <f t="shared" si="20"/>
        <v>5</v>
      </c>
      <c r="AG14" s="215">
        <f t="shared" si="20"/>
        <v>7</v>
      </c>
      <c r="AH14" s="215">
        <f t="shared" si="20"/>
        <v>7</v>
      </c>
      <c r="AI14" s="215">
        <f t="shared" si="15"/>
        <v>7</v>
      </c>
      <c r="AJ14" s="215">
        <f t="shared" ref="AJ14:AK14" si="21">COUNT(AJ17:AJ26)</f>
        <v>7</v>
      </c>
      <c r="AK14" s="215">
        <f t="shared" si="21"/>
        <v>7</v>
      </c>
      <c r="AL14" s="215">
        <f t="shared" si="15"/>
        <v>7</v>
      </c>
      <c r="AM14" s="215">
        <f t="shared" ref="AM14" si="22">COUNT(AM17:AM26)</f>
        <v>7</v>
      </c>
      <c r="AN14" s="215">
        <f t="shared" si="15"/>
        <v>3</v>
      </c>
      <c r="AO14" s="215">
        <f t="shared" si="15"/>
        <v>7</v>
      </c>
      <c r="AP14" s="215">
        <f t="shared" si="15"/>
        <v>0</v>
      </c>
      <c r="AQ14" s="215">
        <f t="shared" si="15"/>
        <v>7</v>
      </c>
      <c r="AR14" s="215">
        <f t="shared" si="15"/>
        <v>7</v>
      </c>
      <c r="AS14" s="215">
        <f t="shared" si="15"/>
        <v>7</v>
      </c>
      <c r="AT14" s="215">
        <f t="shared" si="15"/>
        <v>0</v>
      </c>
      <c r="AU14" s="215">
        <f t="shared" si="15"/>
        <v>7</v>
      </c>
      <c r="AV14" s="215">
        <f t="shared" ref="AV14" si="23">COUNT(AV17:AV26)</f>
        <v>7</v>
      </c>
      <c r="AW14" s="215">
        <f t="shared" si="15"/>
        <v>7</v>
      </c>
      <c r="AX14" s="215">
        <f t="shared" si="15"/>
        <v>6</v>
      </c>
      <c r="AY14" s="215">
        <f t="shared" si="15"/>
        <v>7</v>
      </c>
      <c r="AZ14" s="215">
        <f t="shared" si="15"/>
        <v>5</v>
      </c>
      <c r="BA14" s="215">
        <f t="shared" si="15"/>
        <v>7</v>
      </c>
      <c r="BB14" s="215">
        <f t="shared" si="15"/>
        <v>7</v>
      </c>
      <c r="BC14" s="215">
        <f t="shared" si="15"/>
        <v>7</v>
      </c>
      <c r="BD14" s="215">
        <f>COUNT(BD17:BD26)</f>
        <v>7</v>
      </c>
      <c r="BE14" s="215">
        <f t="shared" ref="BE14:BS14" si="24">COUNT(BE17:BE26)</f>
        <v>7</v>
      </c>
      <c r="BF14" s="215">
        <f t="shared" si="24"/>
        <v>7</v>
      </c>
      <c r="BG14" s="215">
        <f t="shared" si="24"/>
        <v>7</v>
      </c>
      <c r="BH14" s="215">
        <f t="shared" si="24"/>
        <v>7</v>
      </c>
      <c r="BI14" s="215">
        <f t="shared" si="24"/>
        <v>7</v>
      </c>
      <c r="BJ14" s="215">
        <f t="shared" si="24"/>
        <v>7</v>
      </c>
      <c r="BK14" s="215">
        <f t="shared" si="24"/>
        <v>5</v>
      </c>
      <c r="BL14" s="215">
        <f t="shared" si="24"/>
        <v>7</v>
      </c>
      <c r="BM14" s="215">
        <f t="shared" ref="BM14" si="25">COUNT(BM17:BM26)</f>
        <v>7</v>
      </c>
      <c r="BN14" s="215">
        <f t="shared" si="24"/>
        <v>7</v>
      </c>
      <c r="BO14" s="215">
        <f t="shared" si="24"/>
        <v>0</v>
      </c>
      <c r="BP14" s="215">
        <f t="shared" si="24"/>
        <v>5</v>
      </c>
      <c r="BQ14" s="289">
        <f t="shared" ref="BQ14:BR14" si="26">COUNT(BQ17:BQ26)</f>
        <v>0</v>
      </c>
      <c r="BR14" s="215">
        <f t="shared" si="26"/>
        <v>7</v>
      </c>
      <c r="BS14" s="290">
        <f t="shared" si="24"/>
        <v>6</v>
      </c>
    </row>
    <row r="15" spans="1:71" ht="15" customHeight="1" x14ac:dyDescent="0.25">
      <c r="A15" s="360"/>
      <c r="B15" s="105" t="s">
        <v>106</v>
      </c>
      <c r="C15" s="107" t="s">
        <v>58</v>
      </c>
      <c r="D15" s="108"/>
      <c r="E15" s="344">
        <f>SUM(I15:BS15)</f>
        <v>1894</v>
      </c>
      <c r="F15" s="345"/>
      <c r="G15" s="346"/>
      <c r="H15" s="347"/>
      <c r="I15" s="128">
        <f>I13*I14</f>
        <v>0</v>
      </c>
      <c r="J15" s="128">
        <f t="shared" ref="J15:BS15" si="27">J13*J14</f>
        <v>98</v>
      </c>
      <c r="K15" s="128">
        <f t="shared" si="27"/>
        <v>28</v>
      </c>
      <c r="L15" s="128">
        <f t="shared" si="27"/>
        <v>12</v>
      </c>
      <c r="M15" s="128">
        <f t="shared" si="27"/>
        <v>90</v>
      </c>
      <c r="N15" s="128">
        <f t="shared" si="27"/>
        <v>14</v>
      </c>
      <c r="O15" s="128">
        <f t="shared" si="27"/>
        <v>21</v>
      </c>
      <c r="P15" s="128">
        <f t="shared" si="27"/>
        <v>0</v>
      </c>
      <c r="Q15" s="128">
        <f t="shared" si="27"/>
        <v>28</v>
      </c>
      <c r="R15" s="128">
        <f t="shared" si="27"/>
        <v>15</v>
      </c>
      <c r="S15" s="128">
        <f t="shared" si="27"/>
        <v>0</v>
      </c>
      <c r="T15" s="128">
        <f t="shared" si="27"/>
        <v>0</v>
      </c>
      <c r="U15" s="128">
        <f t="shared" ref="U15" si="28">U13*U14</f>
        <v>154</v>
      </c>
      <c r="V15" s="128">
        <f t="shared" si="27"/>
        <v>15</v>
      </c>
      <c r="W15" s="128">
        <f t="shared" ref="W15:Y15" si="29">W13*W14</f>
        <v>7</v>
      </c>
      <c r="X15" s="128">
        <f t="shared" si="27"/>
        <v>7</v>
      </c>
      <c r="Y15" s="128">
        <f t="shared" si="29"/>
        <v>14</v>
      </c>
      <c r="Z15" s="128">
        <f t="shared" ref="Z15" si="30">Z13*Z14</f>
        <v>6</v>
      </c>
      <c r="AA15" s="128">
        <f t="shared" si="27"/>
        <v>7</v>
      </c>
      <c r="AB15" s="128">
        <f t="shared" si="27"/>
        <v>0</v>
      </c>
      <c r="AC15" s="128">
        <f t="shared" si="27"/>
        <v>56</v>
      </c>
      <c r="AD15" s="128">
        <f t="shared" si="27"/>
        <v>0</v>
      </c>
      <c r="AE15" s="128">
        <f t="shared" si="27"/>
        <v>60</v>
      </c>
      <c r="AF15" s="128">
        <f t="shared" si="27"/>
        <v>5</v>
      </c>
      <c r="AG15" s="128">
        <f t="shared" si="27"/>
        <v>7</v>
      </c>
      <c r="AH15" s="128">
        <f t="shared" ref="AH15" si="31">AH13*AH14</f>
        <v>14</v>
      </c>
      <c r="AI15" s="128">
        <f t="shared" si="27"/>
        <v>7</v>
      </c>
      <c r="AJ15" s="128">
        <f t="shared" ref="AJ15:AN15" si="32">AJ13*AJ14</f>
        <v>7</v>
      </c>
      <c r="AK15" s="128">
        <f t="shared" ref="AK15" si="33">AK13*AK14</f>
        <v>7</v>
      </c>
      <c r="AL15" s="128">
        <f t="shared" si="32"/>
        <v>77</v>
      </c>
      <c r="AM15" s="128">
        <f t="shared" ref="AM15" si="34">AM13*AM14</f>
        <v>14</v>
      </c>
      <c r="AN15" s="128">
        <f t="shared" si="32"/>
        <v>3</v>
      </c>
      <c r="AO15" s="128">
        <f t="shared" si="27"/>
        <v>28</v>
      </c>
      <c r="AP15" s="128">
        <f t="shared" si="27"/>
        <v>0</v>
      </c>
      <c r="AQ15" s="128">
        <f t="shared" si="27"/>
        <v>56</v>
      </c>
      <c r="AR15" s="128">
        <f t="shared" si="27"/>
        <v>133</v>
      </c>
      <c r="AS15" s="128">
        <f t="shared" si="27"/>
        <v>70</v>
      </c>
      <c r="AT15" s="128">
        <f t="shared" si="27"/>
        <v>0</v>
      </c>
      <c r="AU15" s="128">
        <f t="shared" si="27"/>
        <v>14</v>
      </c>
      <c r="AV15" s="128">
        <f t="shared" ref="AV15" si="35">AV13*AV14</f>
        <v>7</v>
      </c>
      <c r="AW15" s="128">
        <f t="shared" si="27"/>
        <v>14</v>
      </c>
      <c r="AX15" s="128">
        <f t="shared" si="27"/>
        <v>6</v>
      </c>
      <c r="AY15" s="128">
        <f t="shared" si="27"/>
        <v>98</v>
      </c>
      <c r="AZ15" s="128">
        <f t="shared" si="27"/>
        <v>55</v>
      </c>
      <c r="BA15" s="128">
        <f t="shared" si="27"/>
        <v>7</v>
      </c>
      <c r="BB15" s="128">
        <f t="shared" si="27"/>
        <v>14</v>
      </c>
      <c r="BC15" s="128">
        <f t="shared" si="27"/>
        <v>133</v>
      </c>
      <c r="BD15" s="128">
        <f t="shared" si="27"/>
        <v>140</v>
      </c>
      <c r="BE15" s="128">
        <f t="shared" si="27"/>
        <v>70</v>
      </c>
      <c r="BF15" s="128">
        <f t="shared" si="27"/>
        <v>21</v>
      </c>
      <c r="BG15" s="128">
        <f t="shared" si="27"/>
        <v>49</v>
      </c>
      <c r="BH15" s="128">
        <f t="shared" si="27"/>
        <v>14</v>
      </c>
      <c r="BI15" s="128">
        <f t="shared" si="27"/>
        <v>14</v>
      </c>
      <c r="BJ15" s="128">
        <f t="shared" si="27"/>
        <v>28</v>
      </c>
      <c r="BK15" s="128">
        <f t="shared" si="27"/>
        <v>10</v>
      </c>
      <c r="BL15" s="128">
        <f t="shared" si="27"/>
        <v>42</v>
      </c>
      <c r="BM15" s="128">
        <f t="shared" si="27"/>
        <v>63</v>
      </c>
      <c r="BN15" s="128">
        <f t="shared" si="27"/>
        <v>7</v>
      </c>
      <c r="BO15" s="128">
        <f t="shared" si="27"/>
        <v>0</v>
      </c>
      <c r="BP15" s="128">
        <f t="shared" si="27"/>
        <v>15</v>
      </c>
      <c r="BQ15" s="129">
        <f t="shared" si="27"/>
        <v>0</v>
      </c>
      <c r="BR15" s="130">
        <f t="shared" si="27"/>
        <v>7</v>
      </c>
      <c r="BS15" s="348">
        <f t="shared" si="27"/>
        <v>6</v>
      </c>
    </row>
    <row r="16" spans="1:71" ht="15" customHeight="1" thickBot="1" x14ac:dyDescent="0.25">
      <c r="A16" s="360"/>
      <c r="B16" s="106"/>
      <c r="C16" s="25" t="s">
        <v>1</v>
      </c>
      <c r="D16" s="26" t="s">
        <v>3</v>
      </c>
      <c r="E16" s="349">
        <f>SUM(F17:F26)</f>
        <v>1894</v>
      </c>
      <c r="F16" s="350"/>
      <c r="G16" s="351"/>
      <c r="H16" s="352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  <c r="BB16" s="353"/>
      <c r="BC16" s="353"/>
      <c r="BD16" s="353"/>
      <c r="BE16" s="353"/>
      <c r="BF16" s="353"/>
      <c r="BG16" s="353"/>
      <c r="BH16" s="353"/>
      <c r="BI16" s="353"/>
      <c r="BJ16" s="353"/>
      <c r="BK16" s="353"/>
      <c r="BL16" s="353"/>
      <c r="BM16" s="353"/>
      <c r="BN16" s="353"/>
      <c r="BO16" s="353"/>
      <c r="BP16" s="353"/>
      <c r="BQ16" s="354"/>
      <c r="BR16" s="355"/>
      <c r="BS16" s="356"/>
    </row>
    <row r="17" spans="1:71" s="41" customFormat="1" ht="15" customHeight="1" x14ac:dyDescent="0.2">
      <c r="A17" s="44">
        <v>1</v>
      </c>
      <c r="B17" s="375">
        <f>IF(F17&gt;0,COUNT(F$17:F17)," ")</f>
        <v>1</v>
      </c>
      <c r="C17" s="376" t="s">
        <v>76</v>
      </c>
      <c r="D17" s="377" t="s">
        <v>75</v>
      </c>
      <c r="E17" s="378">
        <f t="shared" ref="E17:E26" si="36">COUNTIF(I17:BS17,"&gt;0")</f>
        <v>48</v>
      </c>
      <c r="F17" s="379">
        <f t="shared" ref="F17:F26" si="37">SUM(I17:BS17)</f>
        <v>265</v>
      </c>
      <c r="G17" s="380">
        <f t="shared" ref="G17:G26" si="38">F17/F$11*100</f>
        <v>86.31921824104235</v>
      </c>
      <c r="H17" s="381">
        <f t="shared" ref="H17:H26" si="39">IF(F$13&gt;0,F17/F$13*100," ")</f>
        <v>93.309859154929569</v>
      </c>
      <c r="I17" s="291"/>
      <c r="J17" s="292">
        <v>14</v>
      </c>
      <c r="K17" s="293">
        <v>4</v>
      </c>
      <c r="L17" s="291">
        <v>2</v>
      </c>
      <c r="M17" s="294">
        <v>15</v>
      </c>
      <c r="N17" s="295">
        <v>2</v>
      </c>
      <c r="O17" s="291">
        <v>3</v>
      </c>
      <c r="P17" s="291"/>
      <c r="Q17" s="296">
        <v>4</v>
      </c>
      <c r="R17" s="156">
        <v>3</v>
      </c>
      <c r="S17" s="156"/>
      <c r="T17" s="156"/>
      <c r="U17" s="156">
        <v>22</v>
      </c>
      <c r="V17" s="156"/>
      <c r="W17" s="207">
        <v>1</v>
      </c>
      <c r="X17" s="207">
        <v>1</v>
      </c>
      <c r="Y17" s="297">
        <v>2</v>
      </c>
      <c r="Z17" s="207">
        <v>1</v>
      </c>
      <c r="AA17" s="156">
        <v>1</v>
      </c>
      <c r="AB17" s="156"/>
      <c r="AC17" s="298">
        <v>8</v>
      </c>
      <c r="AD17" s="207"/>
      <c r="AE17" s="207">
        <v>12</v>
      </c>
      <c r="AF17" s="207">
        <v>1</v>
      </c>
      <c r="AG17" s="299">
        <v>1</v>
      </c>
      <c r="AH17" s="300">
        <v>2</v>
      </c>
      <c r="AI17" s="300">
        <v>1</v>
      </c>
      <c r="AJ17" s="301">
        <v>1</v>
      </c>
      <c r="AK17" s="297">
        <v>1</v>
      </c>
      <c r="AL17" s="207"/>
      <c r="AM17" s="300">
        <v>2</v>
      </c>
      <c r="AN17" s="207">
        <v>1</v>
      </c>
      <c r="AO17" s="299">
        <v>4</v>
      </c>
      <c r="AP17" s="207"/>
      <c r="AQ17" s="291">
        <v>8</v>
      </c>
      <c r="AR17" s="298">
        <v>19</v>
      </c>
      <c r="AS17" s="285">
        <v>10</v>
      </c>
      <c r="AT17" s="156"/>
      <c r="AU17" s="156">
        <v>2</v>
      </c>
      <c r="AV17" s="300">
        <v>1</v>
      </c>
      <c r="AW17" s="302">
        <v>2</v>
      </c>
      <c r="AX17" s="303">
        <v>1</v>
      </c>
      <c r="AY17" s="299">
        <v>14</v>
      </c>
      <c r="AZ17" s="304">
        <v>11</v>
      </c>
      <c r="BA17" s="300">
        <v>1</v>
      </c>
      <c r="BB17" s="298">
        <v>2</v>
      </c>
      <c r="BC17" s="244">
        <v>19</v>
      </c>
      <c r="BD17" s="298">
        <v>20</v>
      </c>
      <c r="BE17" s="298">
        <v>10</v>
      </c>
      <c r="BF17" s="298">
        <v>3</v>
      </c>
      <c r="BG17" s="298">
        <v>7</v>
      </c>
      <c r="BH17" s="207">
        <v>2</v>
      </c>
      <c r="BI17" s="305">
        <v>2</v>
      </c>
      <c r="BJ17" s="298">
        <v>4</v>
      </c>
      <c r="BK17" s="245">
        <v>2</v>
      </c>
      <c r="BL17" s="298">
        <v>6</v>
      </c>
      <c r="BM17" s="298">
        <v>9</v>
      </c>
      <c r="BN17" s="156">
        <v>1</v>
      </c>
      <c r="BO17" s="156"/>
      <c r="BP17" s="156"/>
      <c r="BQ17" s="158"/>
      <c r="BR17" s="156"/>
      <c r="BS17" s="159"/>
    </row>
    <row r="18" spans="1:71" s="41" customFormat="1" ht="15" customHeight="1" x14ac:dyDescent="0.2">
      <c r="A18" s="44">
        <v>2</v>
      </c>
      <c r="B18" s="382">
        <f>IF(F18&gt;0,COUNT(F$17:F18)," ")</f>
        <v>2</v>
      </c>
      <c r="C18" s="383" t="s">
        <v>81</v>
      </c>
      <c r="D18" s="364" t="s">
        <v>82</v>
      </c>
      <c r="E18" s="365">
        <f t="shared" si="36"/>
        <v>21</v>
      </c>
      <c r="F18" s="251">
        <f t="shared" si="37"/>
        <v>153</v>
      </c>
      <c r="G18" s="366">
        <f t="shared" si="38"/>
        <v>49.837133550488602</v>
      </c>
      <c r="H18" s="367">
        <f t="shared" si="39"/>
        <v>53.873239436619713</v>
      </c>
      <c r="I18" s="306"/>
      <c r="J18" s="307">
        <v>14</v>
      </c>
      <c r="K18" s="308">
        <v>4</v>
      </c>
      <c r="L18" s="306"/>
      <c r="M18" s="309">
        <v>15</v>
      </c>
      <c r="N18" s="306"/>
      <c r="O18" s="306"/>
      <c r="P18" s="306"/>
      <c r="Q18" s="310">
        <v>4</v>
      </c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298">
        <v>8</v>
      </c>
      <c r="AD18" s="156"/>
      <c r="AE18" s="156"/>
      <c r="AF18" s="156"/>
      <c r="AG18" s="156"/>
      <c r="AH18" s="246"/>
      <c r="AI18" s="246"/>
      <c r="AJ18" s="298">
        <v>1</v>
      </c>
      <c r="AK18" s="156"/>
      <c r="AL18" s="156"/>
      <c r="AM18" s="246"/>
      <c r="AN18" s="156"/>
      <c r="AO18" s="156"/>
      <c r="AP18" s="156"/>
      <c r="AQ18" s="306"/>
      <c r="AR18" s="298">
        <v>19</v>
      </c>
      <c r="AS18" s="156"/>
      <c r="AT18" s="156"/>
      <c r="AU18" s="156">
        <v>2</v>
      </c>
      <c r="AV18" s="246"/>
      <c r="AW18" s="156"/>
      <c r="AX18" s="311">
        <v>1</v>
      </c>
      <c r="AY18" s="156"/>
      <c r="AZ18" s="156"/>
      <c r="BA18" s="246"/>
      <c r="BB18" s="298">
        <v>2</v>
      </c>
      <c r="BC18" s="244">
        <v>19</v>
      </c>
      <c r="BD18" s="298">
        <v>20</v>
      </c>
      <c r="BE18" s="298">
        <v>10</v>
      </c>
      <c r="BF18" s="298">
        <v>3</v>
      </c>
      <c r="BG18" s="298">
        <v>7</v>
      </c>
      <c r="BH18" s="156">
        <v>2</v>
      </c>
      <c r="BI18" s="305">
        <v>2</v>
      </c>
      <c r="BJ18" s="298">
        <v>4</v>
      </c>
      <c r="BK18" s="156"/>
      <c r="BL18" s="298">
        <v>6</v>
      </c>
      <c r="BM18" s="298">
        <v>9</v>
      </c>
      <c r="BN18" s="156">
        <v>1</v>
      </c>
      <c r="BO18" s="156"/>
      <c r="BP18" s="156"/>
      <c r="BQ18" s="158"/>
      <c r="BR18" s="156"/>
      <c r="BS18" s="159"/>
    </row>
    <row r="19" spans="1:71" s="41" customFormat="1" ht="15" customHeight="1" x14ac:dyDescent="0.2">
      <c r="A19" s="44">
        <v>3</v>
      </c>
      <c r="B19" s="382">
        <f>IF(F19&gt;0,COUNT(F$17:F19)," ")</f>
        <v>3</v>
      </c>
      <c r="C19" s="383" t="s">
        <v>83</v>
      </c>
      <c r="D19" s="364" t="s">
        <v>84</v>
      </c>
      <c r="E19" s="365">
        <f t="shared" si="36"/>
        <v>48</v>
      </c>
      <c r="F19" s="251">
        <f t="shared" si="37"/>
        <v>273</v>
      </c>
      <c r="G19" s="366">
        <f t="shared" si="38"/>
        <v>88.925081433224747</v>
      </c>
      <c r="H19" s="367">
        <f t="shared" si="39"/>
        <v>96.126760563380287</v>
      </c>
      <c r="I19" s="306"/>
      <c r="J19" s="307">
        <v>14</v>
      </c>
      <c r="K19" s="308">
        <v>4</v>
      </c>
      <c r="L19" s="306">
        <v>2</v>
      </c>
      <c r="M19" s="309">
        <v>15</v>
      </c>
      <c r="N19" s="312">
        <v>2</v>
      </c>
      <c r="O19" s="306">
        <v>3</v>
      </c>
      <c r="P19" s="306"/>
      <c r="Q19" s="313">
        <v>4</v>
      </c>
      <c r="R19" s="306"/>
      <c r="S19" s="306"/>
      <c r="T19" s="306"/>
      <c r="U19" s="306">
        <v>22</v>
      </c>
      <c r="V19" s="306"/>
      <c r="W19" s="156">
        <v>1</v>
      </c>
      <c r="X19" s="156">
        <v>1</v>
      </c>
      <c r="Y19" s="314">
        <v>2</v>
      </c>
      <c r="Z19" s="156">
        <v>1</v>
      </c>
      <c r="AA19" s="306"/>
      <c r="AB19" s="306"/>
      <c r="AC19" s="307">
        <v>8</v>
      </c>
      <c r="AD19" s="156"/>
      <c r="AE19" s="156">
        <v>12</v>
      </c>
      <c r="AF19" s="156">
        <v>1</v>
      </c>
      <c r="AG19" s="285">
        <v>1</v>
      </c>
      <c r="AH19" s="246">
        <v>2</v>
      </c>
      <c r="AI19" s="246">
        <v>1</v>
      </c>
      <c r="AJ19" s="298">
        <v>1</v>
      </c>
      <c r="AK19" s="314">
        <v>1</v>
      </c>
      <c r="AL19" s="156">
        <v>11</v>
      </c>
      <c r="AM19" s="246">
        <v>2</v>
      </c>
      <c r="AN19" s="156"/>
      <c r="AO19" s="285">
        <v>4</v>
      </c>
      <c r="AP19" s="156"/>
      <c r="AQ19" s="306">
        <v>8</v>
      </c>
      <c r="AR19" s="298">
        <v>19</v>
      </c>
      <c r="AS19" s="285">
        <v>10</v>
      </c>
      <c r="AT19" s="156"/>
      <c r="AU19" s="156">
        <v>2</v>
      </c>
      <c r="AV19" s="246">
        <v>1</v>
      </c>
      <c r="AW19" s="315">
        <v>2</v>
      </c>
      <c r="AX19" s="311">
        <v>1</v>
      </c>
      <c r="AY19" s="285">
        <v>14</v>
      </c>
      <c r="AZ19" s="245">
        <v>11</v>
      </c>
      <c r="BA19" s="246">
        <v>1</v>
      </c>
      <c r="BB19" s="298">
        <v>2</v>
      </c>
      <c r="BC19" s="244">
        <v>19</v>
      </c>
      <c r="BD19" s="298">
        <v>20</v>
      </c>
      <c r="BE19" s="298">
        <v>10</v>
      </c>
      <c r="BF19" s="298">
        <v>3</v>
      </c>
      <c r="BG19" s="298">
        <v>7</v>
      </c>
      <c r="BH19" s="156">
        <v>2</v>
      </c>
      <c r="BI19" s="310">
        <v>2</v>
      </c>
      <c r="BJ19" s="307">
        <v>4</v>
      </c>
      <c r="BK19" s="316">
        <v>2</v>
      </c>
      <c r="BL19" s="307">
        <v>6</v>
      </c>
      <c r="BM19" s="298">
        <v>9</v>
      </c>
      <c r="BN19" s="156">
        <v>1</v>
      </c>
      <c r="BO19" s="156"/>
      <c r="BP19" s="156"/>
      <c r="BQ19" s="158"/>
      <c r="BR19" s="156">
        <v>1</v>
      </c>
      <c r="BS19" s="159">
        <v>1</v>
      </c>
    </row>
    <row r="20" spans="1:71" s="41" customFormat="1" ht="15" customHeight="1" x14ac:dyDescent="0.2">
      <c r="A20" s="44">
        <v>4</v>
      </c>
      <c r="B20" s="382">
        <f>IF(F20&gt;0,COUNT(F$17:F20)," ")</f>
        <v>4</v>
      </c>
      <c r="C20" s="383" t="s">
        <v>77</v>
      </c>
      <c r="D20" s="364" t="s">
        <v>85</v>
      </c>
      <c r="E20" s="365">
        <f t="shared" si="36"/>
        <v>49</v>
      </c>
      <c r="F20" s="251">
        <f t="shared" si="37"/>
        <v>275</v>
      </c>
      <c r="G20" s="366">
        <f t="shared" si="38"/>
        <v>89.576547231270354</v>
      </c>
      <c r="H20" s="367">
        <f t="shared" si="39"/>
        <v>96.83098591549296</v>
      </c>
      <c r="I20" s="306"/>
      <c r="J20" s="307">
        <v>14</v>
      </c>
      <c r="K20" s="308">
        <v>4</v>
      </c>
      <c r="L20" s="306"/>
      <c r="M20" s="309">
        <v>15</v>
      </c>
      <c r="N20" s="312">
        <v>2</v>
      </c>
      <c r="O20" s="306">
        <v>3</v>
      </c>
      <c r="P20" s="306"/>
      <c r="Q20" s="313">
        <v>4</v>
      </c>
      <c r="R20" s="156"/>
      <c r="S20" s="156"/>
      <c r="T20" s="156"/>
      <c r="U20" s="156">
        <v>22</v>
      </c>
      <c r="V20" s="156"/>
      <c r="W20" s="156"/>
      <c r="X20" s="156">
        <v>1</v>
      </c>
      <c r="Y20" s="314">
        <v>2</v>
      </c>
      <c r="Z20" s="156">
        <v>1</v>
      </c>
      <c r="AA20" s="156">
        <v>1</v>
      </c>
      <c r="AB20" s="156"/>
      <c r="AC20" s="298">
        <v>8</v>
      </c>
      <c r="AD20" s="156"/>
      <c r="AE20" s="156">
        <v>12</v>
      </c>
      <c r="AF20" s="156">
        <v>1</v>
      </c>
      <c r="AG20" s="285">
        <v>1</v>
      </c>
      <c r="AH20" s="246">
        <v>2</v>
      </c>
      <c r="AI20" s="246">
        <v>1</v>
      </c>
      <c r="AJ20" s="298">
        <v>1</v>
      </c>
      <c r="AK20" s="314">
        <v>1</v>
      </c>
      <c r="AL20" s="156">
        <v>11</v>
      </c>
      <c r="AM20" s="246">
        <v>2</v>
      </c>
      <c r="AN20" s="156">
        <v>1</v>
      </c>
      <c r="AO20" s="285">
        <v>4</v>
      </c>
      <c r="AP20" s="156"/>
      <c r="AQ20" s="306">
        <v>8</v>
      </c>
      <c r="AR20" s="298">
        <v>19</v>
      </c>
      <c r="AS20" s="285">
        <v>10</v>
      </c>
      <c r="AT20" s="156"/>
      <c r="AU20" s="156">
        <v>2</v>
      </c>
      <c r="AV20" s="246">
        <v>1</v>
      </c>
      <c r="AW20" s="315">
        <v>2</v>
      </c>
      <c r="AX20" s="311">
        <v>1</v>
      </c>
      <c r="AY20" s="285">
        <v>14</v>
      </c>
      <c r="AZ20" s="245">
        <v>11</v>
      </c>
      <c r="BA20" s="246">
        <v>1</v>
      </c>
      <c r="BB20" s="298">
        <v>2</v>
      </c>
      <c r="BC20" s="244">
        <v>19</v>
      </c>
      <c r="BD20" s="298">
        <v>20</v>
      </c>
      <c r="BE20" s="298">
        <v>10</v>
      </c>
      <c r="BF20" s="298">
        <v>3</v>
      </c>
      <c r="BG20" s="298">
        <v>7</v>
      </c>
      <c r="BH20" s="156">
        <v>2</v>
      </c>
      <c r="BI20" s="305">
        <v>2</v>
      </c>
      <c r="BJ20" s="298">
        <v>4</v>
      </c>
      <c r="BK20" s="245">
        <v>2</v>
      </c>
      <c r="BL20" s="298">
        <v>6</v>
      </c>
      <c r="BM20" s="298">
        <v>9</v>
      </c>
      <c r="BN20" s="156">
        <v>1</v>
      </c>
      <c r="BO20" s="156"/>
      <c r="BP20" s="156">
        <v>3</v>
      </c>
      <c r="BQ20" s="158"/>
      <c r="BR20" s="156">
        <v>1</v>
      </c>
      <c r="BS20" s="159">
        <v>1</v>
      </c>
    </row>
    <row r="21" spans="1:71" s="41" customFormat="1" ht="15" customHeight="1" x14ac:dyDescent="0.2">
      <c r="A21" s="44">
        <v>5</v>
      </c>
      <c r="B21" s="382">
        <f>IF(F21&gt;0,COUNT(F$17:F21)," ")</f>
        <v>5</v>
      </c>
      <c r="C21" s="363" t="s">
        <v>79</v>
      </c>
      <c r="D21" s="364" t="s">
        <v>80</v>
      </c>
      <c r="E21" s="365">
        <f t="shared" si="36"/>
        <v>42</v>
      </c>
      <c r="F21" s="251">
        <f t="shared" si="37"/>
        <v>240</v>
      </c>
      <c r="G21" s="366">
        <f t="shared" si="38"/>
        <v>78.175895765472319</v>
      </c>
      <c r="H21" s="367">
        <f t="shared" si="39"/>
        <v>84.507042253521121</v>
      </c>
      <c r="I21" s="306"/>
      <c r="J21" s="307">
        <v>14</v>
      </c>
      <c r="K21" s="308">
        <v>4</v>
      </c>
      <c r="L21" s="306"/>
      <c r="M21" s="309">
        <v>15</v>
      </c>
      <c r="N21" s="312">
        <v>2</v>
      </c>
      <c r="O21" s="306">
        <v>3</v>
      </c>
      <c r="P21" s="306"/>
      <c r="Q21" s="313">
        <v>4</v>
      </c>
      <c r="R21" s="156">
        <v>3</v>
      </c>
      <c r="S21" s="156"/>
      <c r="T21" s="156"/>
      <c r="U21" s="156"/>
      <c r="V21" s="156">
        <v>3</v>
      </c>
      <c r="W21" s="156">
        <v>1</v>
      </c>
      <c r="X21" s="156"/>
      <c r="Y21" s="314">
        <v>2</v>
      </c>
      <c r="Z21" s="156">
        <v>1</v>
      </c>
      <c r="AA21" s="156"/>
      <c r="AB21" s="156"/>
      <c r="AC21" s="298">
        <v>8</v>
      </c>
      <c r="AD21" s="156"/>
      <c r="AE21" s="156">
        <v>12</v>
      </c>
      <c r="AF21" s="156">
        <v>1</v>
      </c>
      <c r="AG21" s="285">
        <v>1</v>
      </c>
      <c r="AH21" s="246"/>
      <c r="AI21" s="246"/>
      <c r="AJ21" s="298">
        <v>1</v>
      </c>
      <c r="AK21" s="314">
        <v>1</v>
      </c>
      <c r="AL21" s="156"/>
      <c r="AM21" s="246">
        <v>2</v>
      </c>
      <c r="AN21" s="156"/>
      <c r="AO21" s="285">
        <v>4</v>
      </c>
      <c r="AP21" s="156"/>
      <c r="AQ21" s="306">
        <v>8</v>
      </c>
      <c r="AR21" s="298">
        <v>19</v>
      </c>
      <c r="AS21" s="285">
        <v>10</v>
      </c>
      <c r="AT21" s="156"/>
      <c r="AU21" s="156">
        <v>2</v>
      </c>
      <c r="AV21" s="246"/>
      <c r="AW21" s="315">
        <v>2</v>
      </c>
      <c r="AX21" s="311">
        <v>1</v>
      </c>
      <c r="AY21" s="285">
        <v>14</v>
      </c>
      <c r="AZ21" s="245">
        <v>11</v>
      </c>
      <c r="BA21" s="246"/>
      <c r="BB21" s="298">
        <v>2</v>
      </c>
      <c r="BC21" s="244">
        <v>19</v>
      </c>
      <c r="BD21" s="298">
        <v>20</v>
      </c>
      <c r="BE21" s="298">
        <v>10</v>
      </c>
      <c r="BF21" s="298">
        <v>3</v>
      </c>
      <c r="BG21" s="298">
        <v>7</v>
      </c>
      <c r="BH21" s="156">
        <v>2</v>
      </c>
      <c r="BI21" s="305">
        <v>2</v>
      </c>
      <c r="BJ21" s="298">
        <v>4</v>
      </c>
      <c r="BK21" s="245">
        <v>2</v>
      </c>
      <c r="BL21" s="298">
        <v>6</v>
      </c>
      <c r="BM21" s="298">
        <v>9</v>
      </c>
      <c r="BN21" s="156"/>
      <c r="BO21" s="156"/>
      <c r="BP21" s="156">
        <v>3</v>
      </c>
      <c r="BQ21" s="158"/>
      <c r="BR21" s="156">
        <v>1</v>
      </c>
      <c r="BS21" s="159">
        <v>1</v>
      </c>
    </row>
    <row r="22" spans="1:71" s="41" customFormat="1" ht="15" customHeight="1" x14ac:dyDescent="0.2">
      <c r="A22" s="44">
        <v>6</v>
      </c>
      <c r="B22" s="52">
        <f>IF(F22&gt;0,COUNT(F$17:F22)," ")</f>
        <v>6</v>
      </c>
      <c r="C22" s="36" t="s">
        <v>111</v>
      </c>
      <c r="D22" s="37" t="s">
        <v>2</v>
      </c>
      <c r="E22" s="211">
        <f t="shared" si="36"/>
        <v>26</v>
      </c>
      <c r="F22" s="212">
        <f t="shared" si="37"/>
        <v>106</v>
      </c>
      <c r="G22" s="213">
        <f t="shared" si="38"/>
        <v>34.527687296416936</v>
      </c>
      <c r="H22" s="214">
        <f t="shared" si="39"/>
        <v>37.323943661971832</v>
      </c>
      <c r="I22" s="317"/>
      <c r="J22" s="317"/>
      <c r="K22" s="317"/>
      <c r="L22" s="317">
        <v>2</v>
      </c>
      <c r="M22" s="317"/>
      <c r="N22" s="317"/>
      <c r="O22" s="317">
        <v>3</v>
      </c>
      <c r="P22" s="317"/>
      <c r="Q22" s="318">
        <v>4</v>
      </c>
      <c r="R22" s="317">
        <v>3</v>
      </c>
      <c r="S22" s="317"/>
      <c r="T22" s="317"/>
      <c r="U22" s="317">
        <v>22</v>
      </c>
      <c r="V22" s="317">
        <v>3</v>
      </c>
      <c r="W22" s="212">
        <v>1</v>
      </c>
      <c r="X22" s="212"/>
      <c r="Y22" s="319">
        <v>2</v>
      </c>
      <c r="Z22" s="212">
        <v>1</v>
      </c>
      <c r="AA22" s="317">
        <v>1</v>
      </c>
      <c r="AB22" s="317"/>
      <c r="AC22" s="317"/>
      <c r="AD22" s="212"/>
      <c r="AE22" s="212"/>
      <c r="AF22" s="212"/>
      <c r="AG22" s="320">
        <v>1</v>
      </c>
      <c r="AH22" s="321"/>
      <c r="AI22" s="321">
        <v>1</v>
      </c>
      <c r="AJ22" s="212"/>
      <c r="AK22" s="212">
        <v>1</v>
      </c>
      <c r="AL22" s="212">
        <v>11</v>
      </c>
      <c r="AM22" s="321">
        <v>2</v>
      </c>
      <c r="AN22" s="212"/>
      <c r="AO22" s="320">
        <v>4</v>
      </c>
      <c r="AP22" s="212"/>
      <c r="AQ22" s="317">
        <v>8</v>
      </c>
      <c r="AR22" s="212"/>
      <c r="AS22" s="320">
        <v>10</v>
      </c>
      <c r="AT22" s="212"/>
      <c r="AU22" s="212">
        <v>2</v>
      </c>
      <c r="AV22" s="321">
        <v>1</v>
      </c>
      <c r="AW22" s="212"/>
      <c r="AX22" s="212"/>
      <c r="AY22" s="320">
        <v>14</v>
      </c>
      <c r="AZ22" s="212"/>
      <c r="BA22" s="321"/>
      <c r="BB22" s="212"/>
      <c r="BC22" s="212"/>
      <c r="BD22" s="212"/>
      <c r="BE22" s="212"/>
      <c r="BF22" s="212"/>
      <c r="BG22" s="212"/>
      <c r="BH22" s="212">
        <v>2</v>
      </c>
      <c r="BI22" s="322">
        <v>2</v>
      </c>
      <c r="BJ22" s="212"/>
      <c r="BK22" s="317"/>
      <c r="BL22" s="317"/>
      <c r="BM22" s="212"/>
      <c r="BN22" s="212"/>
      <c r="BO22" s="212"/>
      <c r="BP22" s="212">
        <v>3</v>
      </c>
      <c r="BQ22" s="323"/>
      <c r="BR22" s="212">
        <v>1</v>
      </c>
      <c r="BS22" s="324">
        <v>1</v>
      </c>
    </row>
    <row r="23" spans="1:71" s="41" customFormat="1" ht="15" customHeight="1" x14ac:dyDescent="0.2">
      <c r="A23" s="44">
        <v>7</v>
      </c>
      <c r="B23" s="33">
        <f>IF(F23&gt;0,COUNT(F$17:F23)," ")</f>
        <v>7</v>
      </c>
      <c r="C23" s="38" t="s">
        <v>78</v>
      </c>
      <c r="D23" s="39" t="s">
        <v>86</v>
      </c>
      <c r="E23" s="208">
        <f t="shared" si="36"/>
        <v>24</v>
      </c>
      <c r="F23" s="156">
        <f t="shared" si="37"/>
        <v>91</v>
      </c>
      <c r="G23" s="209">
        <f t="shared" si="38"/>
        <v>29.641693811074919</v>
      </c>
      <c r="H23" s="210">
        <f t="shared" si="39"/>
        <v>32.04225352112676</v>
      </c>
      <c r="I23" s="306"/>
      <c r="J23" s="306"/>
      <c r="K23" s="306"/>
      <c r="L23" s="306">
        <v>2</v>
      </c>
      <c r="M23" s="306"/>
      <c r="N23" s="306"/>
      <c r="O23" s="306">
        <v>3</v>
      </c>
      <c r="P23" s="306"/>
      <c r="Q23" s="306"/>
      <c r="R23" s="306">
        <v>3</v>
      </c>
      <c r="S23" s="306"/>
      <c r="T23" s="306"/>
      <c r="U23" s="306">
        <v>22</v>
      </c>
      <c r="V23" s="306">
        <v>3</v>
      </c>
      <c r="W23" s="156">
        <v>1</v>
      </c>
      <c r="X23" s="156">
        <v>1</v>
      </c>
      <c r="Y23" s="156"/>
      <c r="Z23" s="156">
        <v>1</v>
      </c>
      <c r="AA23" s="306">
        <v>1</v>
      </c>
      <c r="AB23" s="306"/>
      <c r="AC23" s="306"/>
      <c r="AD23" s="156"/>
      <c r="AE23" s="156"/>
      <c r="AF23" s="156"/>
      <c r="AG23" s="285">
        <v>1</v>
      </c>
      <c r="AH23" s="246">
        <v>2</v>
      </c>
      <c r="AI23" s="246">
        <v>1</v>
      </c>
      <c r="AJ23" s="156"/>
      <c r="AK23" s="156"/>
      <c r="AL23" s="156">
        <v>11</v>
      </c>
      <c r="AM23" s="246"/>
      <c r="AN23" s="156">
        <v>1</v>
      </c>
      <c r="AO23" s="285">
        <v>4</v>
      </c>
      <c r="AP23" s="156"/>
      <c r="AQ23" s="306"/>
      <c r="AR23" s="156"/>
      <c r="AS23" s="285">
        <v>10</v>
      </c>
      <c r="AT23" s="156"/>
      <c r="AU23" s="156"/>
      <c r="AV23" s="246">
        <v>1</v>
      </c>
      <c r="AW23" s="156"/>
      <c r="AX23" s="156"/>
      <c r="AY23" s="285">
        <v>14</v>
      </c>
      <c r="AZ23" s="156"/>
      <c r="BA23" s="246">
        <v>1</v>
      </c>
      <c r="BB23" s="156"/>
      <c r="BC23" s="156"/>
      <c r="BD23" s="156"/>
      <c r="BE23" s="156"/>
      <c r="BF23" s="156"/>
      <c r="BG23" s="156"/>
      <c r="BH23" s="156">
        <v>2</v>
      </c>
      <c r="BI23" s="156"/>
      <c r="BJ23" s="156"/>
      <c r="BK23" s="306"/>
      <c r="BL23" s="306"/>
      <c r="BM23" s="156"/>
      <c r="BN23" s="156">
        <v>1</v>
      </c>
      <c r="BO23" s="156"/>
      <c r="BP23" s="156">
        <v>3</v>
      </c>
      <c r="BQ23" s="158"/>
      <c r="BR23" s="156">
        <v>1</v>
      </c>
      <c r="BS23" s="159">
        <v>1</v>
      </c>
    </row>
    <row r="24" spans="1:71" s="41" customFormat="1" ht="15" customHeight="1" x14ac:dyDescent="0.2">
      <c r="A24" s="44">
        <v>8</v>
      </c>
      <c r="B24" s="33">
        <f>IF(F24&gt;0,COUNT(F$17:F24)," ")</f>
        <v>8</v>
      </c>
      <c r="C24" s="38" t="s">
        <v>103</v>
      </c>
      <c r="D24" s="39" t="s">
        <v>104</v>
      </c>
      <c r="E24" s="208">
        <f t="shared" si="36"/>
        <v>23</v>
      </c>
      <c r="F24" s="156">
        <f t="shared" si="37"/>
        <v>125</v>
      </c>
      <c r="G24" s="209">
        <f t="shared" si="38"/>
        <v>40.716612377850161</v>
      </c>
      <c r="H24" s="210">
        <f t="shared" si="39"/>
        <v>44.014084507042256</v>
      </c>
      <c r="I24" s="306"/>
      <c r="J24" s="306"/>
      <c r="K24" s="308">
        <v>4</v>
      </c>
      <c r="L24" s="306">
        <v>2</v>
      </c>
      <c r="M24" s="306"/>
      <c r="N24" s="312">
        <v>2</v>
      </c>
      <c r="O24" s="306"/>
      <c r="P24" s="306"/>
      <c r="Q24" s="306"/>
      <c r="R24" s="306"/>
      <c r="S24" s="306"/>
      <c r="T24" s="306"/>
      <c r="U24" s="306">
        <v>22</v>
      </c>
      <c r="V24" s="306"/>
      <c r="W24" s="156"/>
      <c r="X24" s="156">
        <v>1</v>
      </c>
      <c r="Y24" s="156"/>
      <c r="Z24" s="156"/>
      <c r="AA24" s="306">
        <v>1</v>
      </c>
      <c r="AB24" s="306"/>
      <c r="AC24" s="306"/>
      <c r="AD24" s="156"/>
      <c r="AE24" s="156"/>
      <c r="AF24" s="156"/>
      <c r="AG24" s="285">
        <v>1</v>
      </c>
      <c r="AH24" s="246">
        <v>2</v>
      </c>
      <c r="AI24" s="246">
        <v>1</v>
      </c>
      <c r="AJ24" s="156"/>
      <c r="AK24" s="156"/>
      <c r="AL24" s="156">
        <v>11</v>
      </c>
      <c r="AM24" s="246"/>
      <c r="AN24" s="156"/>
      <c r="AO24" s="285">
        <v>4</v>
      </c>
      <c r="AP24" s="156"/>
      <c r="AQ24" s="306">
        <v>8</v>
      </c>
      <c r="AR24" s="156"/>
      <c r="AS24" s="285">
        <v>10</v>
      </c>
      <c r="AT24" s="156"/>
      <c r="AU24" s="156">
        <v>2</v>
      </c>
      <c r="AV24" s="246">
        <v>1</v>
      </c>
      <c r="AW24" s="315">
        <v>2</v>
      </c>
      <c r="AX24" s="156"/>
      <c r="AY24" s="285">
        <v>14</v>
      </c>
      <c r="AZ24" s="245">
        <v>11</v>
      </c>
      <c r="BA24" s="246">
        <v>1</v>
      </c>
      <c r="BB24" s="156"/>
      <c r="BC24" s="244">
        <v>19</v>
      </c>
      <c r="BD24" s="156"/>
      <c r="BE24" s="156"/>
      <c r="BF24" s="156"/>
      <c r="BG24" s="156"/>
      <c r="BH24" s="156"/>
      <c r="BI24" s="156"/>
      <c r="BJ24" s="156"/>
      <c r="BK24" s="316">
        <v>2</v>
      </c>
      <c r="BL24" s="306"/>
      <c r="BM24" s="156"/>
      <c r="BN24" s="156"/>
      <c r="BO24" s="156"/>
      <c r="BP24" s="156">
        <v>3</v>
      </c>
      <c r="BQ24" s="158"/>
      <c r="BR24" s="156">
        <v>1</v>
      </c>
      <c r="BS24" s="159"/>
    </row>
    <row r="25" spans="1:71" s="41" customFormat="1" ht="15" customHeight="1" x14ac:dyDescent="0.2">
      <c r="A25" s="44">
        <v>9</v>
      </c>
      <c r="B25" s="362">
        <f>IF(F25&gt;0,COUNT(F$17:F25)," ")</f>
        <v>9</v>
      </c>
      <c r="C25" s="363" t="s">
        <v>105</v>
      </c>
      <c r="D25" s="364" t="s">
        <v>2</v>
      </c>
      <c r="E25" s="365">
        <f t="shared" si="36"/>
        <v>30</v>
      </c>
      <c r="F25" s="251">
        <f t="shared" si="37"/>
        <v>171</v>
      </c>
      <c r="G25" s="366">
        <f t="shared" si="38"/>
        <v>55.700325732899024</v>
      </c>
      <c r="H25" s="367">
        <f t="shared" si="39"/>
        <v>60.2112676056338</v>
      </c>
      <c r="I25" s="306"/>
      <c r="J25" s="307">
        <v>14</v>
      </c>
      <c r="K25" s="306"/>
      <c r="L25" s="306">
        <v>2</v>
      </c>
      <c r="M25" s="306"/>
      <c r="N25" s="312">
        <v>2</v>
      </c>
      <c r="O25" s="306"/>
      <c r="P25" s="306"/>
      <c r="Q25" s="306"/>
      <c r="R25" s="306"/>
      <c r="S25" s="306"/>
      <c r="T25" s="306"/>
      <c r="U25" s="306">
        <v>22</v>
      </c>
      <c r="V25" s="306">
        <v>3</v>
      </c>
      <c r="W25" s="156">
        <v>1</v>
      </c>
      <c r="X25" s="156">
        <v>1</v>
      </c>
      <c r="Y25" s="314">
        <v>2</v>
      </c>
      <c r="Z25" s="156"/>
      <c r="AA25" s="306">
        <v>1</v>
      </c>
      <c r="AB25" s="306"/>
      <c r="AC25" s="307">
        <v>8</v>
      </c>
      <c r="AD25" s="156"/>
      <c r="AE25" s="156">
        <v>12</v>
      </c>
      <c r="AF25" s="156"/>
      <c r="AG25" s="156"/>
      <c r="AH25" s="246">
        <v>2</v>
      </c>
      <c r="AI25" s="246">
        <v>1</v>
      </c>
      <c r="AJ25" s="298">
        <v>1</v>
      </c>
      <c r="AK25" s="314">
        <v>1</v>
      </c>
      <c r="AL25" s="156">
        <v>11</v>
      </c>
      <c r="AM25" s="246">
        <v>2</v>
      </c>
      <c r="AN25" s="156"/>
      <c r="AO25" s="156"/>
      <c r="AP25" s="156"/>
      <c r="AQ25" s="306"/>
      <c r="AR25" s="298">
        <v>19</v>
      </c>
      <c r="AS25" s="156"/>
      <c r="AT25" s="156"/>
      <c r="AU25" s="156"/>
      <c r="AV25" s="246">
        <v>1</v>
      </c>
      <c r="AW25" s="315">
        <v>2</v>
      </c>
      <c r="AX25" s="156"/>
      <c r="AY25" s="156"/>
      <c r="AZ25" s="156"/>
      <c r="BA25" s="246">
        <v>1</v>
      </c>
      <c r="BB25" s="298">
        <v>2</v>
      </c>
      <c r="BC25" s="156"/>
      <c r="BD25" s="298">
        <v>20</v>
      </c>
      <c r="BE25" s="298">
        <v>10</v>
      </c>
      <c r="BF25" s="298">
        <v>3</v>
      </c>
      <c r="BG25" s="298">
        <v>7</v>
      </c>
      <c r="BH25" s="156"/>
      <c r="BI25" s="156"/>
      <c r="BJ25" s="298">
        <v>4</v>
      </c>
      <c r="BK25" s="306"/>
      <c r="BL25" s="307">
        <v>6</v>
      </c>
      <c r="BM25" s="298">
        <v>9</v>
      </c>
      <c r="BN25" s="156">
        <v>1</v>
      </c>
      <c r="BO25" s="156"/>
      <c r="BP25" s="156"/>
      <c r="BQ25" s="158"/>
      <c r="BR25" s="156"/>
      <c r="BS25" s="159"/>
    </row>
    <row r="26" spans="1:71" s="41" customFormat="1" ht="15" customHeight="1" thickBot="1" x14ac:dyDescent="0.25">
      <c r="A26" s="44" t="s">
        <v>87</v>
      </c>
      <c r="B26" s="368">
        <f>IF(F26&gt;0,COUNT(F$17:F26)," ")</f>
        <v>10</v>
      </c>
      <c r="C26" s="369" t="s">
        <v>91</v>
      </c>
      <c r="D26" s="370" t="s">
        <v>102</v>
      </c>
      <c r="E26" s="371">
        <f t="shared" si="36"/>
        <v>37</v>
      </c>
      <c r="F26" s="372">
        <f t="shared" si="37"/>
        <v>195</v>
      </c>
      <c r="G26" s="373">
        <f t="shared" si="38"/>
        <v>63.517915309446252</v>
      </c>
      <c r="H26" s="374">
        <f t="shared" si="39"/>
        <v>68.661971830985919</v>
      </c>
      <c r="I26" s="325"/>
      <c r="J26" s="326">
        <v>14</v>
      </c>
      <c r="K26" s="327">
        <v>4</v>
      </c>
      <c r="L26" s="325"/>
      <c r="M26" s="328">
        <v>15</v>
      </c>
      <c r="N26" s="329">
        <v>2</v>
      </c>
      <c r="O26" s="325">
        <v>3</v>
      </c>
      <c r="P26" s="325"/>
      <c r="Q26" s="330">
        <v>4</v>
      </c>
      <c r="R26" s="325">
        <v>3</v>
      </c>
      <c r="S26" s="325"/>
      <c r="T26" s="325"/>
      <c r="U26" s="325"/>
      <c r="V26" s="325">
        <v>3</v>
      </c>
      <c r="W26" s="331">
        <v>1</v>
      </c>
      <c r="X26" s="331">
        <v>1</v>
      </c>
      <c r="Y26" s="332">
        <v>2</v>
      </c>
      <c r="Z26" s="331"/>
      <c r="AA26" s="325">
        <v>1</v>
      </c>
      <c r="AB26" s="325"/>
      <c r="AC26" s="326">
        <v>8</v>
      </c>
      <c r="AD26" s="331"/>
      <c r="AE26" s="331"/>
      <c r="AF26" s="331">
        <v>1</v>
      </c>
      <c r="AG26" s="331"/>
      <c r="AH26" s="333">
        <v>2</v>
      </c>
      <c r="AI26" s="333"/>
      <c r="AJ26" s="334">
        <v>1</v>
      </c>
      <c r="AK26" s="332">
        <v>1</v>
      </c>
      <c r="AL26" s="331">
        <v>11</v>
      </c>
      <c r="AM26" s="333">
        <v>2</v>
      </c>
      <c r="AN26" s="331"/>
      <c r="AO26" s="331"/>
      <c r="AP26" s="331"/>
      <c r="AQ26" s="325">
        <v>8</v>
      </c>
      <c r="AR26" s="334">
        <v>19</v>
      </c>
      <c r="AS26" s="331"/>
      <c r="AT26" s="331"/>
      <c r="AU26" s="331"/>
      <c r="AV26" s="333"/>
      <c r="AW26" s="335">
        <v>2</v>
      </c>
      <c r="AX26" s="336">
        <v>1</v>
      </c>
      <c r="AY26" s="331"/>
      <c r="AZ26" s="331"/>
      <c r="BA26" s="333">
        <v>1</v>
      </c>
      <c r="BB26" s="334">
        <v>2</v>
      </c>
      <c r="BC26" s="337">
        <v>19</v>
      </c>
      <c r="BD26" s="334">
        <v>20</v>
      </c>
      <c r="BE26" s="334">
        <v>10</v>
      </c>
      <c r="BF26" s="334">
        <v>3</v>
      </c>
      <c r="BG26" s="334">
        <v>7</v>
      </c>
      <c r="BH26" s="331"/>
      <c r="BI26" s="338">
        <v>2</v>
      </c>
      <c r="BJ26" s="334">
        <v>4</v>
      </c>
      <c r="BK26" s="325"/>
      <c r="BL26" s="326">
        <v>6</v>
      </c>
      <c r="BM26" s="334">
        <v>9</v>
      </c>
      <c r="BN26" s="331">
        <v>1</v>
      </c>
      <c r="BO26" s="331"/>
      <c r="BP26" s="331"/>
      <c r="BQ26" s="339"/>
      <c r="BR26" s="331">
        <v>1</v>
      </c>
      <c r="BS26" s="340">
        <v>1</v>
      </c>
    </row>
    <row r="27" spans="1:71" s="124" customFormat="1" ht="15" customHeight="1" x14ac:dyDescent="0.2">
      <c r="A27" s="123"/>
      <c r="B27" s="118"/>
      <c r="C27" s="342"/>
      <c r="D27" s="343" t="s">
        <v>214</v>
      </c>
      <c r="E27" s="341">
        <f>COUNTA(I27:BS27)</f>
        <v>5</v>
      </c>
      <c r="F27" s="64"/>
      <c r="G27" s="216"/>
      <c r="H27" s="216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125" t="s">
        <v>152</v>
      </c>
      <c r="AI27" s="125" t="s">
        <v>152</v>
      </c>
      <c r="AJ27" s="50"/>
      <c r="AK27" s="50"/>
      <c r="AL27" s="50"/>
      <c r="AM27" s="125" t="s">
        <v>152</v>
      </c>
      <c r="AN27" s="50"/>
      <c r="AO27" s="50"/>
      <c r="AP27" s="50"/>
      <c r="AQ27" s="50"/>
      <c r="AR27" s="50"/>
      <c r="AS27" s="50"/>
      <c r="AT27" s="50"/>
      <c r="AU27" s="50"/>
      <c r="AV27" s="125" t="s">
        <v>152</v>
      </c>
      <c r="AW27" s="50"/>
      <c r="AX27" s="50"/>
      <c r="AY27" s="50"/>
      <c r="AZ27" s="50"/>
      <c r="BA27" s="125" t="s">
        <v>152</v>
      </c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</row>
    <row r="28" spans="1:71" s="41" customFormat="1" ht="15" customHeight="1" x14ac:dyDescent="0.2">
      <c r="A28" s="40"/>
      <c r="C28" s="120"/>
      <c r="D28" s="161" t="s">
        <v>194</v>
      </c>
      <c r="E28" s="217">
        <f>E13-E27</f>
        <v>48</v>
      </c>
      <c r="F28" s="217"/>
      <c r="G28" s="217"/>
      <c r="H28" s="217"/>
      <c r="I28" s="121" t="s">
        <v>176</v>
      </c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</row>
    <row r="29" spans="1:71" s="153" customFormat="1" ht="13.5" customHeight="1" x14ac:dyDescent="0.25">
      <c r="A29" s="148"/>
      <c r="B29" s="149"/>
      <c r="C29" s="150" t="s">
        <v>107</v>
      </c>
      <c r="D29" s="151"/>
      <c r="E29" s="218"/>
      <c r="F29" s="219"/>
      <c r="G29" s="220"/>
      <c r="H29" s="221"/>
      <c r="I29" s="154"/>
      <c r="J29" s="384" t="s">
        <v>155</v>
      </c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</row>
    <row r="30" spans="1:71" s="48" customFormat="1" ht="11.25" hidden="1" customHeight="1" x14ac:dyDescent="0.2">
      <c r="A30" s="19"/>
      <c r="B30" s="27"/>
      <c r="C30" s="101" t="s">
        <v>0</v>
      </c>
      <c r="D30" s="102"/>
      <c r="E30" s="186">
        <f>COUNTIF(I30:BS30,"&gt;0")</f>
        <v>53</v>
      </c>
      <c r="F30" s="157">
        <f t="shared" ref="F30" si="40">SUM(I30:BS30)</f>
        <v>284</v>
      </c>
      <c r="G30" s="201"/>
      <c r="H30" s="202">
        <f>IF(F$13&gt;0,F30/F$13*100," ")</f>
        <v>100</v>
      </c>
      <c r="I30" s="35"/>
      <c r="J30" s="34">
        <v>14</v>
      </c>
      <c r="K30" s="34">
        <v>4</v>
      </c>
      <c r="L30" s="34">
        <v>2</v>
      </c>
      <c r="M30" s="156">
        <v>15</v>
      </c>
      <c r="N30" s="156">
        <v>2</v>
      </c>
      <c r="O30" s="156">
        <v>3</v>
      </c>
      <c r="P30" s="156"/>
      <c r="Q30" s="156">
        <v>4</v>
      </c>
      <c r="R30" s="156">
        <v>3</v>
      </c>
      <c r="S30" s="156"/>
      <c r="T30" s="156"/>
      <c r="U30" s="156">
        <v>22</v>
      </c>
      <c r="V30" s="156">
        <v>3</v>
      </c>
      <c r="W30" s="156">
        <v>1</v>
      </c>
      <c r="X30" s="156">
        <v>1</v>
      </c>
      <c r="Y30" s="156">
        <v>2</v>
      </c>
      <c r="Z30" s="156">
        <v>1</v>
      </c>
      <c r="AA30" s="156">
        <v>1</v>
      </c>
      <c r="AB30" s="156"/>
      <c r="AC30" s="156">
        <v>8</v>
      </c>
      <c r="AD30" s="157"/>
      <c r="AE30" s="156">
        <v>12</v>
      </c>
      <c r="AF30" s="156">
        <v>1</v>
      </c>
      <c r="AG30" s="156">
        <v>1</v>
      </c>
      <c r="AH30" s="156">
        <v>2</v>
      </c>
      <c r="AI30" s="156">
        <v>1</v>
      </c>
      <c r="AJ30" s="156">
        <v>1</v>
      </c>
      <c r="AK30" s="156">
        <v>1</v>
      </c>
      <c r="AL30" s="156">
        <v>11</v>
      </c>
      <c r="AM30" s="156">
        <v>2</v>
      </c>
      <c r="AN30" s="156">
        <v>1</v>
      </c>
      <c r="AO30" s="156">
        <v>4</v>
      </c>
      <c r="AP30" s="156"/>
      <c r="AQ30" s="156">
        <v>8</v>
      </c>
      <c r="AR30" s="156">
        <v>19</v>
      </c>
      <c r="AS30" s="156">
        <v>10</v>
      </c>
      <c r="AT30" s="156"/>
      <c r="AU30" s="156">
        <v>2</v>
      </c>
      <c r="AV30" s="156">
        <v>1</v>
      </c>
      <c r="AW30" s="156">
        <v>2</v>
      </c>
      <c r="AX30" s="156">
        <v>1</v>
      </c>
      <c r="AY30" s="156">
        <v>14</v>
      </c>
      <c r="AZ30" s="156">
        <v>11</v>
      </c>
      <c r="BA30" s="156">
        <v>1</v>
      </c>
      <c r="BB30" s="156">
        <v>2</v>
      </c>
      <c r="BC30" s="156">
        <v>19</v>
      </c>
      <c r="BD30" s="156">
        <v>20</v>
      </c>
      <c r="BE30" s="156">
        <v>10</v>
      </c>
      <c r="BF30" s="156">
        <v>3</v>
      </c>
      <c r="BG30" s="156">
        <v>7</v>
      </c>
      <c r="BH30" s="156">
        <v>2</v>
      </c>
      <c r="BI30" s="156">
        <v>2</v>
      </c>
      <c r="BJ30" s="156">
        <v>4</v>
      </c>
      <c r="BK30" s="156">
        <v>2</v>
      </c>
      <c r="BL30" s="156">
        <v>6</v>
      </c>
      <c r="BM30" s="156">
        <v>9</v>
      </c>
      <c r="BN30" s="156">
        <v>1</v>
      </c>
      <c r="BO30" s="156"/>
      <c r="BP30" s="156">
        <v>3</v>
      </c>
      <c r="BQ30" s="158"/>
      <c r="BR30" s="156">
        <v>1</v>
      </c>
      <c r="BS30" s="159">
        <v>1</v>
      </c>
    </row>
    <row r="31" spans="1:71" s="48" customFormat="1" ht="11.25" hidden="1" customHeight="1" x14ac:dyDescent="0.2">
      <c r="A31" s="19"/>
      <c r="B31" s="27"/>
      <c r="C31" s="101" t="s">
        <v>0</v>
      </c>
      <c r="D31" s="102"/>
      <c r="E31" s="186"/>
      <c r="F31" s="157"/>
      <c r="G31" s="201"/>
      <c r="H31" s="202"/>
      <c r="I31" s="35"/>
      <c r="J31" s="34">
        <v>7</v>
      </c>
      <c r="K31" s="34">
        <v>7</v>
      </c>
      <c r="L31" s="34">
        <v>6</v>
      </c>
      <c r="M31" s="156">
        <v>6</v>
      </c>
      <c r="N31" s="156">
        <v>7</v>
      </c>
      <c r="O31" s="156">
        <v>7</v>
      </c>
      <c r="P31" s="156"/>
      <c r="Q31" s="156">
        <v>7</v>
      </c>
      <c r="R31" s="156">
        <v>5</v>
      </c>
      <c r="S31" s="156"/>
      <c r="T31" s="156"/>
      <c r="U31" s="156">
        <v>7</v>
      </c>
      <c r="V31" s="156">
        <v>5</v>
      </c>
      <c r="W31" s="156">
        <v>7</v>
      </c>
      <c r="X31" s="156">
        <v>7</v>
      </c>
      <c r="Y31" s="156">
        <v>7</v>
      </c>
      <c r="Z31" s="156">
        <v>6</v>
      </c>
      <c r="AA31" s="156">
        <v>7</v>
      </c>
      <c r="AB31" s="156"/>
      <c r="AC31" s="156">
        <v>7</v>
      </c>
      <c r="AD31" s="157"/>
      <c r="AE31" s="156">
        <v>5</v>
      </c>
      <c r="AF31" s="156">
        <v>5</v>
      </c>
      <c r="AG31" s="156">
        <v>7</v>
      </c>
      <c r="AH31" s="156">
        <v>7</v>
      </c>
      <c r="AI31" s="156">
        <v>7</v>
      </c>
      <c r="AJ31" s="156">
        <v>7</v>
      </c>
      <c r="AK31" s="156">
        <v>7</v>
      </c>
      <c r="AL31" s="156">
        <v>7</v>
      </c>
      <c r="AM31" s="156">
        <v>7</v>
      </c>
      <c r="AN31" s="156">
        <v>3</v>
      </c>
      <c r="AO31" s="156">
        <v>7</v>
      </c>
      <c r="AP31" s="156"/>
      <c r="AQ31" s="156">
        <v>7</v>
      </c>
      <c r="AR31" s="156">
        <v>7</v>
      </c>
      <c r="AS31" s="156">
        <v>7</v>
      </c>
      <c r="AT31" s="156"/>
      <c r="AU31" s="156">
        <v>7</v>
      </c>
      <c r="AV31" s="156">
        <v>7</v>
      </c>
      <c r="AW31" s="156">
        <v>7</v>
      </c>
      <c r="AX31" s="156">
        <v>6</v>
      </c>
      <c r="AY31" s="156">
        <v>7</v>
      </c>
      <c r="AZ31" s="156">
        <v>5</v>
      </c>
      <c r="BA31" s="156">
        <v>7</v>
      </c>
      <c r="BB31" s="156">
        <v>7</v>
      </c>
      <c r="BC31" s="156">
        <v>7</v>
      </c>
      <c r="BD31" s="156">
        <v>7</v>
      </c>
      <c r="BE31" s="156">
        <v>7</v>
      </c>
      <c r="BF31" s="156">
        <v>7</v>
      </c>
      <c r="BG31" s="156">
        <v>7</v>
      </c>
      <c r="BH31" s="156">
        <v>7</v>
      </c>
      <c r="BI31" s="156">
        <v>7</v>
      </c>
      <c r="BJ31" s="156">
        <v>7</v>
      </c>
      <c r="BK31" s="156">
        <v>5</v>
      </c>
      <c r="BL31" s="156">
        <v>7</v>
      </c>
      <c r="BM31" s="156">
        <v>7</v>
      </c>
      <c r="BN31" s="156">
        <v>7</v>
      </c>
      <c r="BO31" s="156"/>
      <c r="BP31" s="156">
        <v>5</v>
      </c>
      <c r="BQ31" s="158"/>
      <c r="BR31" s="156">
        <v>7</v>
      </c>
      <c r="BS31" s="159">
        <v>6</v>
      </c>
    </row>
    <row r="32" spans="1:71" s="48" customFormat="1" ht="11.25" hidden="1" customHeight="1" x14ac:dyDescent="0.2">
      <c r="A32" s="19"/>
      <c r="B32" s="27"/>
      <c r="C32" s="101" t="s">
        <v>0</v>
      </c>
      <c r="D32" s="102"/>
      <c r="E32" s="222">
        <f>SUM(I32:BS32)</f>
        <v>1894</v>
      </c>
      <c r="F32" s="223"/>
      <c r="G32" s="201"/>
      <c r="H32" s="202"/>
      <c r="I32" s="34">
        <f t="shared" ref="I32:Y32" si="41">I30*I31</f>
        <v>0</v>
      </c>
      <c r="J32" s="34">
        <f t="shared" si="41"/>
        <v>98</v>
      </c>
      <c r="K32" s="34">
        <f t="shared" si="41"/>
        <v>28</v>
      </c>
      <c r="L32" s="34">
        <f t="shared" si="41"/>
        <v>12</v>
      </c>
      <c r="M32" s="156">
        <f t="shared" si="41"/>
        <v>90</v>
      </c>
      <c r="N32" s="156">
        <f t="shared" si="41"/>
        <v>14</v>
      </c>
      <c r="O32" s="156">
        <f t="shared" si="41"/>
        <v>21</v>
      </c>
      <c r="P32" s="156">
        <f t="shared" si="41"/>
        <v>0</v>
      </c>
      <c r="Q32" s="156">
        <f t="shared" si="41"/>
        <v>28</v>
      </c>
      <c r="R32" s="156">
        <f t="shared" si="41"/>
        <v>15</v>
      </c>
      <c r="S32" s="156">
        <f t="shared" si="41"/>
        <v>0</v>
      </c>
      <c r="T32" s="156">
        <f t="shared" si="41"/>
        <v>0</v>
      </c>
      <c r="U32" s="156">
        <f t="shared" si="41"/>
        <v>154</v>
      </c>
      <c r="V32" s="156">
        <f t="shared" si="41"/>
        <v>15</v>
      </c>
      <c r="W32" s="156">
        <f t="shared" si="41"/>
        <v>7</v>
      </c>
      <c r="X32" s="156">
        <f t="shared" si="41"/>
        <v>7</v>
      </c>
      <c r="Y32" s="156">
        <f t="shared" si="41"/>
        <v>14</v>
      </c>
      <c r="Z32" s="156">
        <f>Z30*Z31</f>
        <v>6</v>
      </c>
      <c r="AA32" s="156">
        <f t="shared" ref="AA32:BS32" si="42">AA30*AA31</f>
        <v>7</v>
      </c>
      <c r="AB32" s="156">
        <f t="shared" si="42"/>
        <v>0</v>
      </c>
      <c r="AC32" s="156">
        <f t="shared" si="42"/>
        <v>56</v>
      </c>
      <c r="AD32" s="156">
        <f t="shared" si="42"/>
        <v>0</v>
      </c>
      <c r="AE32" s="156">
        <f t="shared" si="42"/>
        <v>60</v>
      </c>
      <c r="AF32" s="156">
        <f t="shared" si="42"/>
        <v>5</v>
      </c>
      <c r="AG32" s="156">
        <f t="shared" si="42"/>
        <v>7</v>
      </c>
      <c r="AH32" s="156">
        <f t="shared" si="42"/>
        <v>14</v>
      </c>
      <c r="AI32" s="156">
        <f t="shared" si="42"/>
        <v>7</v>
      </c>
      <c r="AJ32" s="156">
        <f t="shared" si="42"/>
        <v>7</v>
      </c>
      <c r="AK32" s="156">
        <f t="shared" si="42"/>
        <v>7</v>
      </c>
      <c r="AL32" s="156">
        <f t="shared" si="42"/>
        <v>77</v>
      </c>
      <c r="AM32" s="156">
        <f t="shared" si="42"/>
        <v>14</v>
      </c>
      <c r="AN32" s="156">
        <f t="shared" si="42"/>
        <v>3</v>
      </c>
      <c r="AO32" s="156">
        <f t="shared" si="42"/>
        <v>28</v>
      </c>
      <c r="AP32" s="156">
        <f t="shared" si="42"/>
        <v>0</v>
      </c>
      <c r="AQ32" s="156">
        <f t="shared" si="42"/>
        <v>56</v>
      </c>
      <c r="AR32" s="156">
        <f t="shared" si="42"/>
        <v>133</v>
      </c>
      <c r="AS32" s="156">
        <f t="shared" si="42"/>
        <v>70</v>
      </c>
      <c r="AT32" s="156">
        <f t="shared" si="42"/>
        <v>0</v>
      </c>
      <c r="AU32" s="156">
        <f t="shared" si="42"/>
        <v>14</v>
      </c>
      <c r="AV32" s="156">
        <f t="shared" si="42"/>
        <v>7</v>
      </c>
      <c r="AW32" s="156">
        <f t="shared" si="42"/>
        <v>14</v>
      </c>
      <c r="AX32" s="156">
        <f t="shared" si="42"/>
        <v>6</v>
      </c>
      <c r="AY32" s="156">
        <f t="shared" si="42"/>
        <v>98</v>
      </c>
      <c r="AZ32" s="156">
        <f t="shared" si="42"/>
        <v>55</v>
      </c>
      <c r="BA32" s="156">
        <f t="shared" si="42"/>
        <v>7</v>
      </c>
      <c r="BB32" s="156">
        <f t="shared" si="42"/>
        <v>14</v>
      </c>
      <c r="BC32" s="156">
        <f t="shared" si="42"/>
        <v>133</v>
      </c>
      <c r="BD32" s="156">
        <f t="shared" si="42"/>
        <v>140</v>
      </c>
      <c r="BE32" s="156">
        <f t="shared" si="42"/>
        <v>70</v>
      </c>
      <c r="BF32" s="156">
        <f t="shared" si="42"/>
        <v>21</v>
      </c>
      <c r="BG32" s="156">
        <f t="shared" si="42"/>
        <v>49</v>
      </c>
      <c r="BH32" s="156">
        <f t="shared" si="42"/>
        <v>14</v>
      </c>
      <c r="BI32" s="156">
        <f t="shared" si="42"/>
        <v>14</v>
      </c>
      <c r="BJ32" s="156">
        <f t="shared" si="42"/>
        <v>28</v>
      </c>
      <c r="BK32" s="156">
        <f t="shared" si="42"/>
        <v>10</v>
      </c>
      <c r="BL32" s="156">
        <f t="shared" si="42"/>
        <v>42</v>
      </c>
      <c r="BM32" s="156">
        <f t="shared" si="42"/>
        <v>63</v>
      </c>
      <c r="BN32" s="156">
        <f t="shared" si="42"/>
        <v>7</v>
      </c>
      <c r="BO32" s="156">
        <f t="shared" si="42"/>
        <v>0</v>
      </c>
      <c r="BP32" s="156">
        <f t="shared" si="42"/>
        <v>15</v>
      </c>
      <c r="BQ32" s="156">
        <f t="shared" si="42"/>
        <v>0</v>
      </c>
      <c r="BR32" s="156">
        <f t="shared" si="42"/>
        <v>7</v>
      </c>
      <c r="BS32" s="156">
        <f t="shared" si="42"/>
        <v>6</v>
      </c>
    </row>
    <row r="33" spans="1:71" s="45" customFormat="1" ht="14.25" customHeight="1" x14ac:dyDescent="0.2">
      <c r="A33" s="61" t="s">
        <v>108</v>
      </c>
      <c r="B33" s="58"/>
      <c r="C33" s="59" t="s">
        <v>109</v>
      </c>
      <c r="D33" s="59"/>
      <c r="E33" s="224"/>
      <c r="F33" s="225" t="s">
        <v>154</v>
      </c>
      <c r="G33" s="226"/>
      <c r="H33" s="227"/>
      <c r="I33" s="42"/>
      <c r="J33" s="43"/>
      <c r="K33" s="46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3"/>
      <c r="X33" s="43"/>
      <c r="Y33" s="43"/>
      <c r="Z33" s="131"/>
      <c r="AA33" s="21"/>
      <c r="AB33" s="21"/>
      <c r="AC33" s="2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50"/>
      <c r="AP33" s="50"/>
      <c r="AQ33" s="50"/>
      <c r="AR33" s="50"/>
      <c r="AS33" s="21"/>
      <c r="AT33" s="21"/>
      <c r="AU33" s="21"/>
      <c r="AV33" s="13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</row>
    <row r="34" spans="1:71" s="45" customFormat="1" ht="10.5" customHeight="1" x14ac:dyDescent="0.2">
      <c r="A34" s="44"/>
      <c r="B34" s="184" t="s">
        <v>187</v>
      </c>
      <c r="C34" s="185"/>
      <c r="D34" s="185"/>
      <c r="E34" s="228"/>
      <c r="F34" s="229">
        <f>SUM(F36:F83)</f>
        <v>284</v>
      </c>
      <c r="G34" s="230"/>
      <c r="H34" s="386">
        <f>SUM(H36:H83)</f>
        <v>3</v>
      </c>
      <c r="I34" s="46"/>
      <c r="J34" s="387" t="s">
        <v>164</v>
      </c>
      <c r="K34" s="388"/>
      <c r="L34" s="388"/>
      <c r="M34" s="388"/>
      <c r="N34" s="388"/>
      <c r="O34" s="388"/>
      <c r="P34" s="388"/>
      <c r="Q34" s="388"/>
      <c r="R34" s="388"/>
      <c r="S34" s="388"/>
      <c r="T34" s="388"/>
      <c r="U34" s="388"/>
      <c r="V34" s="388"/>
      <c r="W34" s="388"/>
      <c r="X34" s="388"/>
      <c r="Y34" s="388"/>
      <c r="Z34" s="132"/>
      <c r="AA34" s="132"/>
      <c r="AB34" s="132"/>
      <c r="AC34" s="132"/>
      <c r="AD34" s="132"/>
      <c r="AE34" s="132"/>
      <c r="AF34" s="27"/>
      <c r="AG34" s="27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</row>
    <row r="35" spans="1:71" s="57" customFormat="1" ht="6" customHeight="1" x14ac:dyDescent="0.2">
      <c r="A35" s="53"/>
      <c r="B35" s="54"/>
      <c r="C35" s="55"/>
      <c r="D35" s="54"/>
      <c r="E35" s="54"/>
      <c r="F35" s="56"/>
      <c r="G35" s="47"/>
      <c r="H35" s="51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</row>
    <row r="36" spans="1:71" s="45" customFormat="1" ht="12.75" customHeight="1" x14ac:dyDescent="0.2">
      <c r="A36" s="44"/>
      <c r="B36" s="118">
        <f>COUNTA(C$36:C36)</f>
        <v>1</v>
      </c>
      <c r="C36" s="54" t="s">
        <v>161</v>
      </c>
      <c r="D36" s="144">
        <v>43816</v>
      </c>
      <c r="E36" s="145"/>
      <c r="F36" s="54">
        <v>2</v>
      </c>
      <c r="G36" s="47"/>
      <c r="H36" s="51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132"/>
      <c r="AS36" s="132"/>
      <c r="AT36" s="132"/>
      <c r="AU36" s="132"/>
      <c r="AV36" s="54"/>
      <c r="AW36" s="132"/>
      <c r="AX36" s="132"/>
      <c r="AY36" s="132"/>
    </row>
    <row r="37" spans="1:71" s="45" customFormat="1" ht="12.75" customHeight="1" x14ac:dyDescent="0.2">
      <c r="A37" s="44"/>
      <c r="B37" s="118">
        <f>COUNTA(C$36:C37)</f>
        <v>2</v>
      </c>
      <c r="C37" s="54" t="s">
        <v>210</v>
      </c>
      <c r="D37" s="144">
        <v>43822</v>
      </c>
      <c r="E37" s="145"/>
      <c r="F37" s="54">
        <v>2</v>
      </c>
      <c r="G37" s="47"/>
      <c r="H37" s="146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132"/>
      <c r="AS37" s="132"/>
      <c r="AT37" s="132"/>
      <c r="AU37" s="132"/>
      <c r="AV37" s="54"/>
      <c r="AW37" s="132"/>
      <c r="AX37" s="132"/>
      <c r="AY37" s="132"/>
    </row>
    <row r="38" spans="1:71" s="45" customFormat="1" ht="12.75" customHeight="1" x14ac:dyDescent="0.2">
      <c r="A38" s="44"/>
      <c r="B38" s="180">
        <f>COUNTA(C$36:C38)</f>
        <v>3</v>
      </c>
      <c r="C38" s="181" t="s">
        <v>191</v>
      </c>
      <c r="D38" s="182">
        <v>43821</v>
      </c>
      <c r="E38" s="183"/>
      <c r="F38" s="181">
        <v>2</v>
      </c>
      <c r="G38" s="47"/>
      <c r="H38" s="146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132"/>
      <c r="AS38" s="132"/>
      <c r="AT38" s="132"/>
      <c r="AU38" s="132"/>
      <c r="AV38" s="54"/>
      <c r="AW38" s="132"/>
      <c r="AX38" s="132"/>
      <c r="AY38" s="132"/>
    </row>
    <row r="39" spans="1:71" s="45" customFormat="1" ht="12.75" customHeight="1" x14ac:dyDescent="0.2">
      <c r="A39" s="44"/>
      <c r="B39" s="180">
        <f>COUNTA(C$36:C39)</f>
        <v>4</v>
      </c>
      <c r="C39" s="181" t="s">
        <v>200</v>
      </c>
      <c r="D39" s="182">
        <v>43822</v>
      </c>
      <c r="E39" s="183"/>
      <c r="F39" s="181">
        <v>4</v>
      </c>
      <c r="G39" s="47"/>
      <c r="H39" s="146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132"/>
      <c r="AS39" s="132"/>
      <c r="AT39" s="132"/>
      <c r="AU39" s="132"/>
      <c r="AV39" s="54"/>
      <c r="AW39" s="132"/>
      <c r="AX39" s="132"/>
      <c r="AY39" s="132"/>
    </row>
    <row r="40" spans="1:71" s="45" customFormat="1" ht="12.75" customHeight="1" x14ac:dyDescent="0.2">
      <c r="A40" s="44"/>
      <c r="B40" s="164">
        <f>COUNTA(C$36:C40)</f>
        <v>5</v>
      </c>
      <c r="C40" s="165" t="s">
        <v>180</v>
      </c>
      <c r="D40" s="166">
        <v>43820</v>
      </c>
      <c r="E40" s="167"/>
      <c r="F40" s="165">
        <v>4</v>
      </c>
      <c r="G40" s="47"/>
      <c r="H40" s="51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132"/>
      <c r="AS40" s="132"/>
      <c r="AT40" s="132"/>
      <c r="AU40" s="132"/>
      <c r="AV40" s="54"/>
      <c r="AW40" s="132"/>
      <c r="AX40" s="132"/>
      <c r="AY40" s="132"/>
    </row>
    <row r="41" spans="1:71" s="45" customFormat="1" ht="12.75" customHeight="1" x14ac:dyDescent="0.2">
      <c r="A41" s="44"/>
      <c r="B41" s="164">
        <f>COUNTA(C$36:C41)</f>
        <v>6</v>
      </c>
      <c r="C41" s="165" t="s">
        <v>186</v>
      </c>
      <c r="D41" s="166">
        <v>43821</v>
      </c>
      <c r="E41" s="167"/>
      <c r="F41" s="165">
        <v>19</v>
      </c>
      <c r="G41" s="47"/>
      <c r="H41" s="146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132"/>
      <c r="AS41" s="132"/>
      <c r="AT41" s="132"/>
      <c r="AU41" s="132"/>
      <c r="AV41" s="54"/>
      <c r="AW41" s="132"/>
      <c r="AX41" s="132"/>
      <c r="AY41" s="132"/>
    </row>
    <row r="42" spans="1:71" s="45" customFormat="1" ht="12.75" customHeight="1" x14ac:dyDescent="0.2">
      <c r="A42" s="44"/>
      <c r="B42" s="136">
        <f>COUNTA(C$36:C42)</f>
        <v>7</v>
      </c>
      <c r="C42" s="137" t="s">
        <v>193</v>
      </c>
      <c r="D42" s="138">
        <v>43821</v>
      </c>
      <c r="E42" s="139"/>
      <c r="F42" s="137">
        <v>14</v>
      </c>
      <c r="G42" s="47"/>
      <c r="H42" s="51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132"/>
      <c r="AS42" s="132"/>
      <c r="AT42" s="132"/>
      <c r="AU42" s="132"/>
      <c r="AV42" s="54"/>
      <c r="AW42" s="132"/>
      <c r="AX42" s="132"/>
      <c r="AY42" s="132"/>
    </row>
    <row r="43" spans="1:71" s="45" customFormat="1" ht="12.75" customHeight="1" x14ac:dyDescent="0.2">
      <c r="A43" s="44"/>
      <c r="B43" s="136">
        <f>COUNTA(C$36:C43)</f>
        <v>8</v>
      </c>
      <c r="C43" s="137" t="s">
        <v>181</v>
      </c>
      <c r="D43" s="138">
        <v>43820</v>
      </c>
      <c r="E43" s="139"/>
      <c r="F43" s="137">
        <v>4</v>
      </c>
      <c r="G43" s="47"/>
      <c r="H43" s="146"/>
      <c r="I43" s="47"/>
      <c r="J43" s="47"/>
      <c r="K43" s="46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132"/>
      <c r="AS43" s="132"/>
      <c r="AT43" s="132"/>
      <c r="AU43" s="132"/>
      <c r="AV43" s="54"/>
      <c r="AW43" s="132"/>
      <c r="AX43" s="132"/>
      <c r="AY43" s="132"/>
    </row>
    <row r="44" spans="1:71" s="45" customFormat="1" ht="12.75" customHeight="1" x14ac:dyDescent="0.2">
      <c r="A44" s="44"/>
      <c r="B44" s="136">
        <f>COUNTA(C$36:C44)</f>
        <v>9</v>
      </c>
      <c r="C44" s="137" t="s">
        <v>189</v>
      </c>
      <c r="D44" s="138">
        <v>43821</v>
      </c>
      <c r="E44" s="139"/>
      <c r="F44" s="137">
        <v>6</v>
      </c>
      <c r="G44" s="47"/>
      <c r="H44" s="51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132"/>
      <c r="AS44" s="132"/>
      <c r="AT44" s="132"/>
      <c r="AU44" s="132"/>
      <c r="AV44" s="54"/>
      <c r="AW44" s="132"/>
      <c r="AX44" s="132"/>
      <c r="AY44" s="132"/>
    </row>
    <row r="45" spans="1:71" s="45" customFormat="1" ht="12.75" customHeight="1" x14ac:dyDescent="0.2">
      <c r="A45" s="44"/>
      <c r="B45" s="136">
        <f>COUNTA(C$36:C45)</f>
        <v>10</v>
      </c>
      <c r="C45" s="137" t="s">
        <v>172</v>
      </c>
      <c r="D45" s="138">
        <v>43819</v>
      </c>
      <c r="E45" s="139"/>
      <c r="F45" s="137">
        <v>2</v>
      </c>
      <c r="G45" s="47"/>
      <c r="H45" s="146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132"/>
      <c r="AS45" s="132"/>
      <c r="AT45" s="132"/>
      <c r="AU45" s="132"/>
      <c r="AV45" s="54"/>
      <c r="AW45" s="132"/>
      <c r="AX45" s="132"/>
      <c r="AY45" s="132"/>
    </row>
    <row r="46" spans="1:71" s="45" customFormat="1" ht="12.75" customHeight="1" x14ac:dyDescent="0.2">
      <c r="A46" s="44"/>
      <c r="B46" s="136">
        <f>COUNTA(C$36:C46)</f>
        <v>11</v>
      </c>
      <c r="C46" s="137" t="s">
        <v>185</v>
      </c>
      <c r="D46" s="138">
        <v>43821</v>
      </c>
      <c r="E46" s="139"/>
      <c r="F46" s="137">
        <v>8</v>
      </c>
      <c r="G46" s="47"/>
      <c r="H46" s="146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132"/>
      <c r="AS46" s="132"/>
      <c r="AT46" s="132"/>
      <c r="AU46" s="132"/>
      <c r="AV46" s="54"/>
      <c r="AW46" s="132"/>
      <c r="AX46" s="132"/>
      <c r="AY46" s="132"/>
    </row>
    <row r="47" spans="1:71" s="45" customFormat="1" ht="12.75" customHeight="1" x14ac:dyDescent="0.2">
      <c r="A47" s="44"/>
      <c r="B47" s="136">
        <f>COUNTA(C$36:C47)</f>
        <v>12</v>
      </c>
      <c r="C47" s="137" t="s">
        <v>174</v>
      </c>
      <c r="D47" s="138">
        <v>43819</v>
      </c>
      <c r="E47" s="139"/>
      <c r="F47" s="137">
        <v>10</v>
      </c>
      <c r="G47" s="47"/>
      <c r="H47" s="146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132"/>
      <c r="AS47" s="132"/>
      <c r="AT47" s="132"/>
      <c r="AU47" s="132"/>
      <c r="AV47" s="54"/>
      <c r="AW47" s="132"/>
      <c r="AX47" s="132"/>
      <c r="AY47" s="132"/>
    </row>
    <row r="48" spans="1:71" s="45" customFormat="1" ht="12.75" customHeight="1" x14ac:dyDescent="0.2">
      <c r="A48" s="44"/>
      <c r="B48" s="136">
        <f>COUNTA(C$36:C48)</f>
        <v>13</v>
      </c>
      <c r="C48" s="137" t="s">
        <v>198</v>
      </c>
      <c r="D48" s="138">
        <v>43822</v>
      </c>
      <c r="E48" s="139"/>
      <c r="F48" s="137">
        <v>1</v>
      </c>
      <c r="G48" s="47"/>
      <c r="H48" s="146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132"/>
      <c r="AS48" s="132"/>
      <c r="AT48" s="132"/>
      <c r="AU48" s="132"/>
      <c r="AV48" s="54"/>
      <c r="AW48" s="132"/>
      <c r="AX48" s="132"/>
      <c r="AY48" s="132"/>
    </row>
    <row r="49" spans="1:51" s="45" customFormat="1" ht="12.75" customHeight="1" x14ac:dyDescent="0.2">
      <c r="A49" s="44"/>
      <c r="B49" s="136">
        <f>COUNTA(C$36:C49)</f>
        <v>14</v>
      </c>
      <c r="C49" s="137" t="s">
        <v>184</v>
      </c>
      <c r="D49" s="138">
        <v>43821</v>
      </c>
      <c r="E49" s="139"/>
      <c r="F49" s="137">
        <v>19</v>
      </c>
      <c r="G49" s="47"/>
      <c r="H49" s="1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132"/>
      <c r="AS49" s="132"/>
      <c r="AT49" s="132"/>
      <c r="AU49" s="132"/>
      <c r="AV49" s="54"/>
      <c r="AW49" s="132"/>
      <c r="AX49" s="132"/>
      <c r="AY49" s="132"/>
    </row>
    <row r="50" spans="1:51" s="45" customFormat="1" ht="12.75" customHeight="1" x14ac:dyDescent="0.2">
      <c r="A50" s="44"/>
      <c r="B50" s="136">
        <f>COUNTA(C$36:C50)</f>
        <v>15</v>
      </c>
      <c r="C50" s="137" t="s">
        <v>175</v>
      </c>
      <c r="D50" s="138">
        <v>43819</v>
      </c>
      <c r="E50" s="139"/>
      <c r="F50" s="137">
        <v>3</v>
      </c>
      <c r="G50" s="47"/>
      <c r="H50" s="146"/>
      <c r="I50" s="47"/>
      <c r="J50" s="47"/>
      <c r="K50" s="46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132"/>
      <c r="AS50" s="132"/>
      <c r="AT50" s="132"/>
      <c r="AU50" s="132"/>
      <c r="AV50" s="54"/>
      <c r="AW50" s="132"/>
      <c r="AX50" s="132"/>
      <c r="AY50" s="132"/>
    </row>
    <row r="51" spans="1:51" s="45" customFormat="1" ht="12.75" customHeight="1" x14ac:dyDescent="0.2">
      <c r="A51" s="44"/>
      <c r="B51" s="136">
        <f>COUNTA(C$36:C51)</f>
        <v>16</v>
      </c>
      <c r="C51" s="137" t="s">
        <v>171</v>
      </c>
      <c r="D51" s="138">
        <v>43818</v>
      </c>
      <c r="E51" s="139"/>
      <c r="F51" s="137">
        <v>7</v>
      </c>
      <c r="G51" s="47"/>
      <c r="H51" s="146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132"/>
      <c r="AS51" s="132"/>
      <c r="AT51" s="132"/>
      <c r="AU51" s="132"/>
      <c r="AV51" s="54"/>
      <c r="AW51" s="132"/>
      <c r="AX51" s="132"/>
      <c r="AY51" s="132"/>
    </row>
    <row r="52" spans="1:51" s="45" customFormat="1" ht="12.75" customHeight="1" x14ac:dyDescent="0.2">
      <c r="A52" s="44"/>
      <c r="B52" s="136">
        <f>COUNTA(C$36:C52)</f>
        <v>17</v>
      </c>
      <c r="C52" s="137" t="s">
        <v>157</v>
      </c>
      <c r="D52" s="138">
        <v>43816</v>
      </c>
      <c r="E52" s="139"/>
      <c r="F52" s="137">
        <v>9</v>
      </c>
      <c r="G52" s="47"/>
      <c r="H52" s="146"/>
      <c r="I52" s="47"/>
      <c r="J52" s="47"/>
      <c r="K52" s="46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132"/>
      <c r="AS52" s="132"/>
      <c r="AT52" s="132"/>
      <c r="AU52" s="132"/>
      <c r="AV52" s="54"/>
      <c r="AW52" s="132"/>
      <c r="AX52" s="132"/>
      <c r="AY52" s="132"/>
    </row>
    <row r="53" spans="1:51" s="45" customFormat="1" ht="12.75" customHeight="1" x14ac:dyDescent="0.2">
      <c r="A53" s="44"/>
      <c r="B53" s="136">
        <f>COUNTA(C$36:C53)</f>
        <v>18</v>
      </c>
      <c r="C53" s="137" t="s">
        <v>158</v>
      </c>
      <c r="D53" s="138">
        <v>43816</v>
      </c>
      <c r="E53" s="139"/>
      <c r="F53" s="137">
        <v>20</v>
      </c>
      <c r="G53" s="47"/>
      <c r="H53" s="146"/>
      <c r="I53" s="47"/>
      <c r="J53" s="47"/>
      <c r="K53" s="46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132"/>
      <c r="AS53" s="132"/>
      <c r="AT53" s="132"/>
      <c r="AU53" s="132"/>
      <c r="AV53" s="54"/>
      <c r="AW53" s="132"/>
      <c r="AX53" s="132"/>
      <c r="AY53" s="132"/>
    </row>
    <row r="54" spans="1:51" s="45" customFormat="1" ht="12.75" customHeight="1" x14ac:dyDescent="0.2">
      <c r="A54" s="44"/>
      <c r="B54" s="168">
        <f>COUNTA(C$36:C54)</f>
        <v>19</v>
      </c>
      <c r="C54" s="169" t="s">
        <v>190</v>
      </c>
      <c r="D54" s="170">
        <v>43821</v>
      </c>
      <c r="E54" s="171"/>
      <c r="F54" s="169">
        <v>1</v>
      </c>
      <c r="G54" s="47"/>
      <c r="H54" s="146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132"/>
      <c r="AS54" s="132"/>
      <c r="AT54" s="132"/>
      <c r="AU54" s="132"/>
      <c r="AV54" s="54"/>
      <c r="AW54" s="132"/>
      <c r="AX54" s="132"/>
      <c r="AY54" s="132"/>
    </row>
    <row r="55" spans="1:51" s="45" customFormat="1" ht="12.75" customHeight="1" x14ac:dyDescent="0.2">
      <c r="A55" s="44"/>
      <c r="B55" s="168">
        <f>COUNTA(C$36:C55)</f>
        <v>20</v>
      </c>
      <c r="C55" s="169" t="s">
        <v>183</v>
      </c>
      <c r="D55" s="170">
        <v>43821</v>
      </c>
      <c r="E55" s="171"/>
      <c r="F55" s="169">
        <v>15</v>
      </c>
      <c r="G55" s="47"/>
      <c r="H55" s="51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132"/>
      <c r="AS55" s="132"/>
      <c r="AT55" s="132"/>
      <c r="AU55" s="132"/>
      <c r="AV55" s="54"/>
      <c r="AW55" s="132"/>
      <c r="AX55" s="132"/>
      <c r="AY55" s="132"/>
    </row>
    <row r="56" spans="1:51" s="45" customFormat="1" ht="12.75" customHeight="1" x14ac:dyDescent="0.2">
      <c r="A56" s="44"/>
      <c r="B56" s="118">
        <f>COUNTA(C$36:C56)</f>
        <v>21</v>
      </c>
      <c r="C56" s="54" t="s">
        <v>159</v>
      </c>
      <c r="D56" s="144">
        <v>43816</v>
      </c>
      <c r="E56" s="145"/>
      <c r="F56" s="54">
        <v>1</v>
      </c>
      <c r="G56" s="47"/>
      <c r="H56" s="146"/>
      <c r="I56" s="47"/>
      <c r="J56" s="47"/>
      <c r="K56" s="46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132"/>
      <c r="AS56" s="132"/>
      <c r="AT56" s="132"/>
      <c r="AU56" s="132"/>
      <c r="AV56" s="54"/>
      <c r="AW56" s="132"/>
      <c r="AX56" s="132"/>
      <c r="AY56" s="132"/>
    </row>
    <row r="57" spans="1:51" s="45" customFormat="1" ht="12.75" customHeight="1" x14ac:dyDescent="0.2">
      <c r="A57" s="44"/>
      <c r="B57" s="140">
        <f>COUNTA(C$36:C57)</f>
        <v>22</v>
      </c>
      <c r="C57" s="141" t="s">
        <v>162</v>
      </c>
      <c r="D57" s="142">
        <v>43816</v>
      </c>
      <c r="E57" s="143"/>
      <c r="F57" s="141">
        <v>10</v>
      </c>
      <c r="G57" s="47"/>
      <c r="H57" s="51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132"/>
      <c r="AS57" s="132"/>
      <c r="AT57" s="132"/>
      <c r="AU57" s="132"/>
      <c r="AV57" s="54"/>
      <c r="AW57" s="132"/>
      <c r="AX57" s="132"/>
      <c r="AY57" s="132"/>
    </row>
    <row r="58" spans="1:51" s="45" customFormat="1" ht="12.75" customHeight="1" x14ac:dyDescent="0.2">
      <c r="A58" s="44"/>
      <c r="B58" s="140">
        <f>COUNTA(C$36:C58)</f>
        <v>23</v>
      </c>
      <c r="C58" s="141" t="s">
        <v>178</v>
      </c>
      <c r="D58" s="142">
        <v>43820</v>
      </c>
      <c r="E58" s="143"/>
      <c r="F58" s="141">
        <v>4</v>
      </c>
      <c r="G58" s="47"/>
      <c r="H58" s="146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132"/>
      <c r="AS58" s="132"/>
      <c r="AT58" s="132"/>
      <c r="AU58" s="132"/>
      <c r="AV58" s="54"/>
      <c r="AW58" s="132"/>
      <c r="AX58" s="132"/>
      <c r="AY58" s="132"/>
    </row>
    <row r="59" spans="1:51" s="45" customFormat="1" ht="12.75" customHeight="1" x14ac:dyDescent="0.2">
      <c r="A59" s="44"/>
      <c r="B59" s="140">
        <f>COUNTA(C$36:C59)</f>
        <v>24</v>
      </c>
      <c r="C59" s="141" t="s">
        <v>166</v>
      </c>
      <c r="D59" s="142">
        <v>43818</v>
      </c>
      <c r="E59" s="143"/>
      <c r="F59" s="141">
        <v>14</v>
      </c>
      <c r="G59" s="47"/>
      <c r="H59" s="146"/>
      <c r="I59" s="47"/>
      <c r="J59" s="47"/>
      <c r="K59" s="47"/>
      <c r="L59" s="47"/>
      <c r="M59" s="47"/>
      <c r="N59" s="49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132"/>
      <c r="AS59" s="132"/>
      <c r="AT59" s="132"/>
      <c r="AU59" s="132"/>
      <c r="AV59" s="54"/>
      <c r="AW59" s="132"/>
      <c r="AX59" s="132"/>
      <c r="AY59" s="132"/>
    </row>
    <row r="60" spans="1:51" s="45" customFormat="1" ht="12.75" customHeight="1" x14ac:dyDescent="0.2">
      <c r="A60" s="44"/>
      <c r="B60" s="140">
        <f>COUNTA(C$36:C60)</f>
        <v>25</v>
      </c>
      <c r="C60" s="141" t="s">
        <v>173</v>
      </c>
      <c r="D60" s="142">
        <v>43819</v>
      </c>
      <c r="E60" s="143"/>
      <c r="F60" s="141">
        <v>1</v>
      </c>
      <c r="G60" s="47"/>
      <c r="H60" s="146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132"/>
      <c r="AS60" s="132"/>
      <c r="AT60" s="132"/>
      <c r="AU60" s="132"/>
      <c r="AV60" s="54"/>
      <c r="AW60" s="132"/>
      <c r="AX60" s="132"/>
      <c r="AY60" s="132"/>
    </row>
    <row r="61" spans="1:51" s="45" customFormat="1" ht="12.75" customHeight="1" x14ac:dyDescent="0.2">
      <c r="A61" s="44"/>
      <c r="B61" s="118">
        <f>COUNTA(C$36:C61)</f>
        <v>26</v>
      </c>
      <c r="C61" s="54" t="s">
        <v>195</v>
      </c>
      <c r="D61" s="144">
        <v>43821</v>
      </c>
      <c r="E61" s="145"/>
      <c r="F61" s="54">
        <v>3</v>
      </c>
      <c r="G61" s="47"/>
      <c r="H61" s="51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132"/>
      <c r="AS61" s="132"/>
      <c r="AT61" s="132"/>
      <c r="AU61" s="132"/>
      <c r="AV61" s="54"/>
      <c r="AW61" s="132"/>
      <c r="AX61" s="132"/>
      <c r="AY61" s="132"/>
    </row>
    <row r="62" spans="1:51" s="45" customFormat="1" ht="12.75" customHeight="1" x14ac:dyDescent="0.2">
      <c r="A62" s="44"/>
      <c r="B62" s="118">
        <f>COUNTA(C$36:C62)</f>
        <v>27</v>
      </c>
      <c r="C62" s="54" t="s">
        <v>208</v>
      </c>
      <c r="D62" s="144">
        <v>43822</v>
      </c>
      <c r="E62" s="145"/>
      <c r="F62" s="54">
        <v>1</v>
      </c>
      <c r="G62" s="47"/>
      <c r="H62" s="146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132"/>
      <c r="AS62" s="132"/>
      <c r="AT62" s="132"/>
      <c r="AU62" s="132"/>
      <c r="AV62" s="54"/>
      <c r="AW62" s="132"/>
      <c r="AX62" s="132"/>
      <c r="AY62" s="132"/>
    </row>
    <row r="63" spans="1:51" s="45" customFormat="1" ht="12.75" customHeight="1" x14ac:dyDescent="0.2">
      <c r="A63" s="44"/>
      <c r="B63" s="118">
        <f>COUNTA(C$36:C63)</f>
        <v>28</v>
      </c>
      <c r="C63" s="54" t="s">
        <v>196</v>
      </c>
      <c r="D63" s="144">
        <v>43822</v>
      </c>
      <c r="E63" s="145"/>
      <c r="F63" s="54">
        <v>8</v>
      </c>
      <c r="G63" s="47"/>
      <c r="H63" s="146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132"/>
      <c r="AS63" s="132"/>
      <c r="AT63" s="132"/>
      <c r="AU63" s="132"/>
      <c r="AV63" s="54"/>
      <c r="AW63" s="132"/>
      <c r="AX63" s="132"/>
      <c r="AY63" s="132"/>
    </row>
    <row r="64" spans="1:51" s="45" customFormat="1" ht="12.75" customHeight="1" x14ac:dyDescent="0.2">
      <c r="A64" s="44"/>
      <c r="B64" s="172">
        <f>COUNTA(C$36:C64)</f>
        <v>29</v>
      </c>
      <c r="C64" s="173" t="s">
        <v>204</v>
      </c>
      <c r="D64" s="174">
        <v>43822</v>
      </c>
      <c r="E64" s="175"/>
      <c r="F64" s="173">
        <v>1</v>
      </c>
      <c r="G64" s="47"/>
      <c r="H64" s="146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132"/>
      <c r="AS64" s="132"/>
      <c r="AT64" s="132"/>
      <c r="AU64" s="132"/>
      <c r="AV64" s="54"/>
      <c r="AW64" s="132"/>
      <c r="AX64" s="132"/>
      <c r="AY64" s="132"/>
    </row>
    <row r="65" spans="1:51" s="45" customFormat="1" ht="12.75" customHeight="1" x14ac:dyDescent="0.2">
      <c r="A65" s="44"/>
      <c r="B65" s="172">
        <f>COUNTA(C$36:C65)</f>
        <v>30</v>
      </c>
      <c r="C65" s="173" t="s">
        <v>207</v>
      </c>
      <c r="D65" s="174">
        <v>43822</v>
      </c>
      <c r="E65" s="175"/>
      <c r="F65" s="173">
        <v>4</v>
      </c>
      <c r="G65" s="47"/>
      <c r="H65" s="146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132"/>
      <c r="AS65" s="132"/>
      <c r="AT65" s="132"/>
      <c r="AU65" s="132"/>
      <c r="AV65" s="54"/>
      <c r="AW65" s="132"/>
      <c r="AX65" s="132"/>
      <c r="AY65" s="132"/>
    </row>
    <row r="66" spans="1:51" s="45" customFormat="1" ht="12.75" customHeight="1" x14ac:dyDescent="0.2">
      <c r="A66" s="44"/>
      <c r="B66" s="118">
        <f>COUNTA(C$36:C66)</f>
        <v>31</v>
      </c>
      <c r="C66" s="54" t="s">
        <v>203</v>
      </c>
      <c r="D66" s="144">
        <v>43821</v>
      </c>
      <c r="E66" s="145"/>
      <c r="F66" s="54">
        <v>4</v>
      </c>
      <c r="G66" s="47"/>
      <c r="H66" s="51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132"/>
      <c r="AS66" s="132"/>
      <c r="AT66" s="132"/>
      <c r="AU66" s="132"/>
      <c r="AV66" s="54"/>
      <c r="AW66" s="132"/>
      <c r="AX66" s="132"/>
      <c r="AY66" s="132"/>
    </row>
    <row r="67" spans="1:51" s="45" customFormat="1" ht="12.75" customHeight="1" x14ac:dyDescent="0.2">
      <c r="A67" s="44"/>
      <c r="B67" s="176">
        <f>COUNTA(C$36:C67)</f>
        <v>32</v>
      </c>
      <c r="C67" s="177" t="s">
        <v>211</v>
      </c>
      <c r="D67" s="178">
        <v>43822</v>
      </c>
      <c r="E67" s="179"/>
      <c r="F67" s="177">
        <v>2</v>
      </c>
      <c r="G67" s="47"/>
      <c r="H67" s="146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132"/>
      <c r="AS67" s="132"/>
      <c r="AT67" s="132"/>
      <c r="AU67" s="132"/>
      <c r="AV67" s="54"/>
      <c r="AW67" s="132"/>
      <c r="AX67" s="132"/>
      <c r="AY67" s="132"/>
    </row>
    <row r="68" spans="1:51" s="45" customFormat="1" ht="12.75" customHeight="1" x14ac:dyDescent="0.2">
      <c r="A68" s="44"/>
      <c r="B68" s="176">
        <f>COUNTA(C$36:C68)</f>
        <v>33</v>
      </c>
      <c r="C68" s="177" t="s">
        <v>160</v>
      </c>
      <c r="D68" s="178">
        <v>43816</v>
      </c>
      <c r="E68" s="179"/>
      <c r="F68" s="177">
        <v>2</v>
      </c>
      <c r="G68" s="47"/>
      <c r="H68" s="146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132"/>
      <c r="AS68" s="132"/>
      <c r="AT68" s="132"/>
      <c r="AU68" s="132"/>
      <c r="AV68" s="54"/>
      <c r="AW68" s="132"/>
      <c r="AX68" s="132"/>
      <c r="AY68" s="132"/>
    </row>
    <row r="69" spans="1:51" s="45" customFormat="1" ht="12.75" customHeight="1" x14ac:dyDescent="0.2">
      <c r="A69" s="44"/>
      <c r="B69" s="118">
        <f>COUNTA(C$36:C69)</f>
        <v>34</v>
      </c>
      <c r="C69" s="54" t="s">
        <v>188</v>
      </c>
      <c r="D69" s="144">
        <v>43821</v>
      </c>
      <c r="E69" s="145"/>
      <c r="F69" s="54">
        <v>2</v>
      </c>
      <c r="G69" s="47"/>
      <c r="H69" s="146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132"/>
      <c r="AS69" s="132"/>
      <c r="AT69" s="132"/>
      <c r="AU69" s="132"/>
      <c r="AV69" s="54"/>
      <c r="AW69" s="132"/>
      <c r="AX69" s="132"/>
      <c r="AY69" s="132"/>
    </row>
    <row r="70" spans="1:51" s="45" customFormat="1" ht="12.75" customHeight="1" x14ac:dyDescent="0.2">
      <c r="A70" s="44"/>
      <c r="B70" s="118">
        <f>COUNTA(C$36:C70)</f>
        <v>35</v>
      </c>
      <c r="C70" s="155" t="s">
        <v>177</v>
      </c>
      <c r="D70" s="144">
        <v>43816</v>
      </c>
      <c r="E70" s="145"/>
      <c r="F70" s="54">
        <v>11</v>
      </c>
      <c r="G70" s="47"/>
      <c r="H70" s="146"/>
      <c r="I70" s="47"/>
      <c r="J70" s="47"/>
      <c r="K70" s="46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132"/>
      <c r="AS70" s="132"/>
      <c r="AT70" s="132"/>
      <c r="AU70" s="132"/>
      <c r="AV70" s="54"/>
      <c r="AW70" s="132"/>
      <c r="AX70" s="132"/>
      <c r="AY70" s="132"/>
    </row>
    <row r="71" spans="1:51" s="45" customFormat="1" ht="12.75" customHeight="1" x14ac:dyDescent="0.2">
      <c r="A71" s="44"/>
      <c r="B71" s="118">
        <f>COUNTA(C$36:C71)</f>
        <v>36</v>
      </c>
      <c r="C71" s="54" t="s">
        <v>168</v>
      </c>
      <c r="D71" s="144">
        <v>43817</v>
      </c>
      <c r="E71" s="145"/>
      <c r="F71" s="54">
        <v>12</v>
      </c>
      <c r="G71" s="47"/>
      <c r="H71" s="146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132"/>
      <c r="AS71" s="132"/>
      <c r="AT71" s="132"/>
      <c r="AU71" s="132"/>
      <c r="AV71" s="54"/>
      <c r="AW71" s="132"/>
      <c r="AX71" s="132"/>
      <c r="AY71" s="132"/>
    </row>
    <row r="72" spans="1:51" s="45" customFormat="1" ht="12.75" customHeight="1" x14ac:dyDescent="0.2">
      <c r="A72" s="44"/>
      <c r="B72" s="118">
        <f>COUNTA(C$36:C72)</f>
        <v>37</v>
      </c>
      <c r="C72" s="54" t="s">
        <v>167</v>
      </c>
      <c r="D72" s="144">
        <v>43817</v>
      </c>
      <c r="E72" s="145"/>
      <c r="F72" s="54">
        <v>1</v>
      </c>
      <c r="G72" s="47"/>
      <c r="H72" s="146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132"/>
      <c r="AS72" s="132"/>
      <c r="AT72" s="132"/>
      <c r="AU72" s="132"/>
      <c r="AV72" s="54"/>
      <c r="AW72" s="132"/>
      <c r="AX72" s="132"/>
      <c r="AY72" s="132"/>
    </row>
    <row r="73" spans="1:51" s="45" customFormat="1" ht="12.75" customHeight="1" x14ac:dyDescent="0.2">
      <c r="A73" s="44"/>
      <c r="B73" s="118">
        <f>COUNTA(C$36:C73)</f>
        <v>38</v>
      </c>
      <c r="C73" s="54" t="s">
        <v>202</v>
      </c>
      <c r="D73" s="144">
        <v>43822</v>
      </c>
      <c r="E73" s="145"/>
      <c r="F73" s="54">
        <v>24</v>
      </c>
      <c r="G73" s="47"/>
      <c r="H73" s="146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132"/>
      <c r="AS73" s="132"/>
      <c r="AT73" s="132"/>
      <c r="AU73" s="132"/>
      <c r="AV73" s="54"/>
      <c r="AW73" s="132"/>
      <c r="AX73" s="132"/>
      <c r="AY73" s="132"/>
    </row>
    <row r="74" spans="1:51" s="45" customFormat="1" ht="12.75" customHeight="1" x14ac:dyDescent="0.2">
      <c r="A74" s="44"/>
      <c r="B74" s="118">
        <f>COUNTA(C$36:C74)</f>
        <v>39</v>
      </c>
      <c r="C74" s="54" t="s">
        <v>199</v>
      </c>
      <c r="D74" s="144">
        <v>43822</v>
      </c>
      <c r="E74" s="145"/>
      <c r="F74" s="54">
        <v>1</v>
      </c>
      <c r="G74" s="47"/>
      <c r="H74" s="146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132"/>
      <c r="AS74" s="132"/>
      <c r="AT74" s="132"/>
      <c r="AU74" s="132"/>
      <c r="AV74" s="54"/>
      <c r="AW74" s="132"/>
      <c r="AX74" s="132"/>
      <c r="AY74" s="132"/>
    </row>
    <row r="75" spans="1:51" s="45" customFormat="1" ht="12.75" customHeight="1" x14ac:dyDescent="0.2">
      <c r="A75" s="44"/>
      <c r="B75" s="118">
        <f>COUNTA(C$36:C75)</f>
        <v>40</v>
      </c>
      <c r="C75" s="54" t="s">
        <v>156</v>
      </c>
      <c r="D75" s="144">
        <v>43816</v>
      </c>
      <c r="E75" s="145"/>
      <c r="F75" s="54">
        <v>2</v>
      </c>
      <c r="G75" s="47"/>
      <c r="H75" s="146"/>
      <c r="I75" s="47"/>
      <c r="J75" s="47"/>
      <c r="K75" s="46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132"/>
      <c r="AS75" s="132"/>
      <c r="AT75" s="132"/>
      <c r="AU75" s="132"/>
      <c r="AV75" s="54"/>
      <c r="AW75" s="132"/>
      <c r="AX75" s="132"/>
      <c r="AY75" s="132"/>
    </row>
    <row r="76" spans="1:51" s="45" customFormat="1" ht="12.75" customHeight="1" x14ac:dyDescent="0.2">
      <c r="A76" s="44"/>
      <c r="B76" s="118">
        <f>COUNTA(C$36:C76)</f>
        <v>41</v>
      </c>
      <c r="C76" s="54" t="s">
        <v>179</v>
      </c>
      <c r="D76" s="144">
        <v>43820</v>
      </c>
      <c r="E76" s="145"/>
      <c r="F76" s="54">
        <v>1</v>
      </c>
      <c r="G76" s="47"/>
      <c r="H76" s="51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132"/>
      <c r="AS76" s="132"/>
      <c r="AT76" s="132"/>
      <c r="AU76" s="132"/>
      <c r="AV76" s="54"/>
      <c r="AW76" s="132"/>
      <c r="AX76" s="132"/>
      <c r="AY76" s="132"/>
    </row>
    <row r="77" spans="1:51" s="45" customFormat="1" ht="12.75" customHeight="1" x14ac:dyDescent="0.2">
      <c r="A77" s="44"/>
      <c r="B77" s="118">
        <f>COUNTA(C$36:C77)</f>
        <v>42</v>
      </c>
      <c r="C77" s="54" t="s">
        <v>209</v>
      </c>
      <c r="D77" s="144">
        <v>43822</v>
      </c>
      <c r="E77" s="145"/>
      <c r="F77" s="54">
        <v>1</v>
      </c>
      <c r="G77" s="47"/>
      <c r="H77" s="146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132"/>
      <c r="AS77" s="132"/>
      <c r="AT77" s="132"/>
      <c r="AU77" s="132"/>
      <c r="AV77" s="54"/>
      <c r="AW77" s="132"/>
      <c r="AX77" s="132"/>
      <c r="AY77" s="132"/>
    </row>
    <row r="78" spans="1:51" s="45" customFormat="1" ht="12.75" customHeight="1" x14ac:dyDescent="0.2">
      <c r="A78" s="44"/>
      <c r="B78" s="118">
        <f>COUNTA(C$36:C78)</f>
        <v>43</v>
      </c>
      <c r="C78" s="54" t="s">
        <v>201</v>
      </c>
      <c r="D78" s="144">
        <v>43822</v>
      </c>
      <c r="E78" s="145"/>
      <c r="F78" s="54">
        <v>3</v>
      </c>
      <c r="G78" s="47"/>
      <c r="H78" s="146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132"/>
      <c r="AS78" s="132"/>
      <c r="AT78" s="132"/>
      <c r="AU78" s="132"/>
      <c r="AV78" s="54"/>
      <c r="AW78" s="132"/>
      <c r="AX78" s="132"/>
      <c r="AY78" s="132"/>
    </row>
    <row r="79" spans="1:51" s="45" customFormat="1" ht="12.75" customHeight="1" x14ac:dyDescent="0.2">
      <c r="A79" s="44"/>
      <c r="B79" s="118">
        <f>COUNTA(C$36:C79)</f>
        <v>44</v>
      </c>
      <c r="C79" s="54" t="s">
        <v>182</v>
      </c>
      <c r="D79" s="144">
        <v>43821</v>
      </c>
      <c r="E79" s="145"/>
      <c r="F79" s="54">
        <v>1</v>
      </c>
      <c r="G79" s="47"/>
      <c r="H79" s="146"/>
      <c r="I79" s="47"/>
      <c r="J79" s="47"/>
      <c r="K79" s="46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132"/>
      <c r="AS79" s="132"/>
      <c r="AT79" s="132"/>
      <c r="AU79" s="132"/>
      <c r="AV79" s="54"/>
      <c r="AW79" s="132"/>
      <c r="AX79" s="132"/>
      <c r="AY79" s="132"/>
    </row>
    <row r="80" spans="1:51" s="45" customFormat="1" ht="12.75" customHeight="1" x14ac:dyDescent="0.2">
      <c r="A80" s="44"/>
      <c r="B80" s="118">
        <f>COUNTA(C$36:C80)</f>
        <v>45</v>
      </c>
      <c r="C80" s="54" t="s">
        <v>192</v>
      </c>
      <c r="D80" s="144">
        <v>43821</v>
      </c>
      <c r="E80" s="145"/>
      <c r="F80" s="54">
        <v>1</v>
      </c>
      <c r="G80" s="47"/>
      <c r="H80" s="146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132"/>
      <c r="AS80" s="132"/>
      <c r="AT80" s="132"/>
      <c r="AU80" s="132"/>
      <c r="AV80" s="54"/>
      <c r="AW80" s="132"/>
      <c r="AX80" s="132"/>
      <c r="AY80" s="132"/>
    </row>
    <row r="81" spans="1:51" s="45" customFormat="1" ht="12.75" customHeight="1" x14ac:dyDescent="0.2">
      <c r="A81" s="44"/>
      <c r="B81" s="118">
        <f>COUNTA(C$36:C81)</f>
        <v>46</v>
      </c>
      <c r="C81" s="54" t="s">
        <v>205</v>
      </c>
      <c r="D81" s="144">
        <v>43822</v>
      </c>
      <c r="E81" s="145"/>
      <c r="F81" s="54">
        <v>11</v>
      </c>
      <c r="G81" s="47"/>
      <c r="H81" s="162">
        <v>1</v>
      </c>
      <c r="I81" s="47"/>
      <c r="J81" s="163" t="s">
        <v>206</v>
      </c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132"/>
      <c r="AS81" s="132"/>
      <c r="AT81" s="132"/>
      <c r="AU81" s="132"/>
      <c r="AV81" s="54"/>
      <c r="AW81" s="132"/>
      <c r="AX81" s="132"/>
      <c r="AY81" s="132"/>
    </row>
    <row r="82" spans="1:51" s="45" customFormat="1" ht="12.75" customHeight="1" x14ac:dyDescent="0.2">
      <c r="A82" s="44"/>
      <c r="B82" s="118">
        <f>COUNTA(C$36:C82)</f>
        <v>47</v>
      </c>
      <c r="C82" s="54" t="s">
        <v>169</v>
      </c>
      <c r="D82" s="144">
        <v>43818</v>
      </c>
      <c r="E82" s="145"/>
      <c r="F82" s="54">
        <v>3</v>
      </c>
      <c r="G82" s="47"/>
      <c r="H82" s="389">
        <v>1</v>
      </c>
      <c r="I82" s="47"/>
      <c r="J82" s="390" t="s">
        <v>170</v>
      </c>
      <c r="K82" s="390"/>
      <c r="L82" s="390"/>
      <c r="M82" s="390"/>
      <c r="N82" s="391"/>
      <c r="O82" s="390"/>
      <c r="P82" s="390"/>
      <c r="Q82" s="390"/>
      <c r="R82" s="390"/>
      <c r="S82" s="390"/>
      <c r="T82" s="390"/>
      <c r="U82" s="390"/>
      <c r="V82" s="390"/>
      <c r="W82" s="390"/>
      <c r="X82" s="390"/>
      <c r="Y82" s="390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132"/>
      <c r="AS82" s="132"/>
      <c r="AT82" s="132"/>
      <c r="AU82" s="132"/>
      <c r="AV82" s="54"/>
      <c r="AW82" s="132"/>
      <c r="AX82" s="132"/>
      <c r="AY82" s="132"/>
    </row>
    <row r="83" spans="1:51" s="45" customFormat="1" ht="12.75" customHeight="1" x14ac:dyDescent="0.2">
      <c r="A83" s="44"/>
      <c r="B83" s="118">
        <f>COUNTA(C$36:C83)</f>
        <v>48</v>
      </c>
      <c r="C83" s="54" t="s">
        <v>163</v>
      </c>
      <c r="D83" s="144">
        <v>43817</v>
      </c>
      <c r="E83" s="145"/>
      <c r="F83" s="54">
        <v>3</v>
      </c>
      <c r="G83" s="47"/>
      <c r="H83" s="389">
        <v>1</v>
      </c>
      <c r="I83" s="47"/>
      <c r="J83" s="390" t="s">
        <v>165</v>
      </c>
      <c r="K83" s="390"/>
      <c r="L83" s="390"/>
      <c r="M83" s="390"/>
      <c r="N83" s="391"/>
      <c r="O83" s="390"/>
      <c r="P83" s="390"/>
      <c r="Q83" s="390"/>
      <c r="R83" s="390"/>
      <c r="S83" s="390"/>
      <c r="T83" s="390"/>
      <c r="U83" s="390"/>
      <c r="V83" s="390"/>
      <c r="W83" s="390"/>
      <c r="X83" s="390"/>
      <c r="Y83" s="390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132"/>
      <c r="AS83" s="132"/>
      <c r="AT83" s="132"/>
      <c r="AU83" s="132"/>
      <c r="AV83" s="54"/>
      <c r="AW83" s="132"/>
      <c r="AX83" s="132"/>
      <c r="AY83" s="132"/>
    </row>
  </sheetData>
  <sortState ref="A56:BS83">
    <sortCondition ref="C56:C83"/>
  </sortState>
  <mergeCells count="36">
    <mergeCell ref="A1:BS1"/>
    <mergeCell ref="J34:Y34"/>
    <mergeCell ref="J29:Y29"/>
    <mergeCell ref="C31:D31"/>
    <mergeCell ref="C30:D30"/>
    <mergeCell ref="E32:F32"/>
    <mergeCell ref="B34:D34"/>
    <mergeCell ref="I28:BS28"/>
    <mergeCell ref="C12:D12"/>
    <mergeCell ref="C32:D32"/>
    <mergeCell ref="A2:A16"/>
    <mergeCell ref="E15:F15"/>
    <mergeCell ref="E16:F16"/>
    <mergeCell ref="B15:B16"/>
    <mergeCell ref="C15:D15"/>
    <mergeCell ref="C4:D4"/>
    <mergeCell ref="E3:F3"/>
    <mergeCell ref="C14:D14"/>
    <mergeCell ref="C13:D13"/>
    <mergeCell ref="C6:D6"/>
    <mergeCell ref="C5:D5"/>
    <mergeCell ref="C3:D3"/>
    <mergeCell ref="C8:D8"/>
    <mergeCell ref="AS2:BA2"/>
    <mergeCell ref="L2:N2"/>
    <mergeCell ref="B2:B14"/>
    <mergeCell ref="C2:D2"/>
    <mergeCell ref="G3:H3"/>
    <mergeCell ref="E2:H2"/>
    <mergeCell ref="AO2:AR2"/>
    <mergeCell ref="BP2:BS2"/>
    <mergeCell ref="BH2:BO2"/>
    <mergeCell ref="I2:K2"/>
    <mergeCell ref="BB2:BG2"/>
    <mergeCell ref="C7:D7"/>
    <mergeCell ref="O2:AN2"/>
  </mergeCells>
  <phoneticPr fontId="0" type="noConversion"/>
  <printOptions horizontalCentered="1"/>
  <pageMargins left="0.19685039370078741" right="0.19685039370078741" top="0.31496062992125984" bottom="0.19685039370078741" header="0" footer="0"/>
  <pageSetup paperSize="9" scale="83" fitToHeight="2" orientation="landscape" r:id="rId1"/>
  <headerFooter alignWithMargins="0"/>
  <rowBreaks count="1" manualBreakCount="1">
    <brk id="28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Бояр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Бояр</dc:creator>
  <cp:lastModifiedBy>Валерий Бояр</cp:lastModifiedBy>
  <cp:lastPrinted>2019-12-25T09:01:07Z</cp:lastPrinted>
  <dcterms:created xsi:type="dcterms:W3CDTF">2001-03-31T09:28:52Z</dcterms:created>
  <dcterms:modified xsi:type="dcterms:W3CDTF">2019-12-25T09:06:35Z</dcterms:modified>
</cp:coreProperties>
</file>